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CDKT" sheetId="1" r:id="rId1"/>
    <sheet name="KQKD" sheetId="2" r:id="rId2"/>
    <sheet name="KQKD-02" sheetId="3" r:id="rId3"/>
    <sheet name="BCDPS" sheetId="4" r:id="rId4"/>
    <sheet name="TM-01" sheetId="5" r:id="rId5"/>
    <sheet name="TM-02" sheetId="6" r:id="rId6"/>
    <sheet name="TM-03" sheetId="7" r:id="rId7"/>
    <sheet name="BCLCTT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<sst xmlns="http://schemas.openxmlformats.org/spreadsheetml/2006/main" count="1500" uniqueCount="1319">
  <si>
    <t xml:space="preserve">TiÒn göi ng©n hµng - TM CP Qu©n ®éi CN Gia Lai                  </t>
  </si>
  <si>
    <t xml:space="preserve">11217           </t>
  </si>
  <si>
    <t xml:space="preserve">TiÒn göi ng©n hµng - NHCT Chi Nh¸nh Ch­ Sª                      </t>
  </si>
  <si>
    <t xml:space="preserve">11218           </t>
  </si>
  <si>
    <t xml:space="preserve">TiÒn göi ng©n hµng - Ng©n hµng ACB                              </t>
  </si>
  <si>
    <t xml:space="preserve">11219           </t>
  </si>
  <si>
    <t xml:space="preserve">TiÒn göi ng©n hµng - Ng©n hµng MHB Ch­ Sª                       </t>
  </si>
  <si>
    <t xml:space="preserve">1121A           </t>
  </si>
  <si>
    <t xml:space="preserve">TiÒn  göi ng©n hµng- NN&amp;PTNT Ch­ Sª                             </t>
  </si>
  <si>
    <t xml:space="preserve">1121B           </t>
  </si>
  <si>
    <t xml:space="preserve">TiÒn  göi ng©n hµng- NN&amp;PTNT HuyÖn Cao L·nh                     </t>
  </si>
  <si>
    <t xml:space="preserve">1121C           </t>
  </si>
  <si>
    <t xml:space="preserve">TiÒn  göi ng©n hµng- NN&amp;PTNT TØnh Gia Lai                       </t>
  </si>
  <si>
    <t xml:space="preserve">1121D           </t>
  </si>
  <si>
    <t xml:space="preserve">TiÒn  göi ng©n hµng- b­u ®iÖn liªn viÖt                         </t>
  </si>
  <si>
    <t xml:space="preserve">1122            </t>
  </si>
  <si>
    <t xml:space="preserve">TiÒn ngo¹i tÖ göi ng©n hµng                                     </t>
  </si>
  <si>
    <t xml:space="preserve">11221           </t>
  </si>
  <si>
    <t xml:space="preserve">TiÒn ngo¹i tÖ göi ng©n hµng_§TPT Gia Lai                        </t>
  </si>
  <si>
    <t xml:space="preserve">11222           </t>
  </si>
  <si>
    <t xml:space="preserve">TiÒn ngo¹i tÖ göi ng©n hµng_NN&amp;PTNN Mãng c¸i                    </t>
  </si>
  <si>
    <t xml:space="preserve">11223           </t>
  </si>
  <si>
    <t xml:space="preserve">TiÒn ngo¹i tÖ göi ng©n hµng_C«ng th­¬ng Gia Lai                 </t>
  </si>
  <si>
    <t xml:space="preserve">11224           </t>
  </si>
  <si>
    <t xml:space="preserve">TiÒn ngo¹i tÖ göi ng©n hµng NN&amp;PTNT Gia Lai                     </t>
  </si>
  <si>
    <t xml:space="preserve">128             </t>
  </si>
  <si>
    <t xml:space="preserve">§Çu t­ ng¾n h¹n kh¸c                                            </t>
  </si>
  <si>
    <t xml:space="preserve">1281            </t>
  </si>
  <si>
    <t xml:space="preserve">TiÒn gëi cã kú h¹n                                              </t>
  </si>
  <si>
    <t xml:space="preserve">1288            </t>
  </si>
  <si>
    <t xml:space="preserve">131             </t>
  </si>
  <si>
    <t xml:space="preserve">Ph¶i thu kh¸ch hµng                                             </t>
  </si>
  <si>
    <t xml:space="preserve">1311            </t>
  </si>
  <si>
    <t xml:space="preserve">Ph¶i thu ng¾n h¹n kh¸ch hµng                                    </t>
  </si>
  <si>
    <t xml:space="preserve">13111           </t>
  </si>
  <si>
    <t xml:space="preserve">Ph¶i thu ng¾n h¹n kh¸ch hµng: ho¹t ®éng SXKD                    </t>
  </si>
  <si>
    <t xml:space="preserve">131111          </t>
  </si>
  <si>
    <t xml:space="preserve">Ph¶i thu ng¾n h¹n kh¸ch hµng: H® SXKD (VND)                     </t>
  </si>
  <si>
    <t xml:space="preserve">133             </t>
  </si>
  <si>
    <t xml:space="preserve">ThuÕ GTGT ®­îc khÊu trõ                                         </t>
  </si>
  <si>
    <t xml:space="preserve">1331            </t>
  </si>
  <si>
    <t xml:space="preserve">ThuÕ GTGT ®­îc khÊu trõ cña hµng ho¸ dÞch vô                    </t>
  </si>
  <si>
    <t xml:space="preserve">13311           </t>
  </si>
  <si>
    <t xml:space="preserve">1332            </t>
  </si>
  <si>
    <t xml:space="preserve">ThuÕ GTGT ®­îc khÊu trõ cña TSC§                                </t>
  </si>
  <si>
    <t xml:space="preserve">13321           </t>
  </si>
  <si>
    <t xml:space="preserve">ThuÕ GTGT ®­îc khÊu trõ cña TSC§: Trong n­íc                    </t>
  </si>
  <si>
    <t xml:space="preserve">136             </t>
  </si>
  <si>
    <t xml:space="preserve">Ph¶i thu néi bé                                                 </t>
  </si>
  <si>
    <t xml:space="preserve">1368            </t>
  </si>
  <si>
    <t xml:space="preserve">Ph¶i thu néi bé kh¸c                                            </t>
  </si>
  <si>
    <t xml:space="preserve">13681           </t>
  </si>
  <si>
    <t xml:space="preserve">Ph¶i thu néi bé kh¸c: ng¾n h¹n                                  </t>
  </si>
  <si>
    <t xml:space="preserve">138             </t>
  </si>
  <si>
    <t xml:space="preserve">Ph¶i thu kh¸c                                                   </t>
  </si>
  <si>
    <t xml:space="preserve">1388            </t>
  </si>
  <si>
    <t xml:space="preserve">13881           </t>
  </si>
  <si>
    <t xml:space="preserve">Ph¶i thu ng¾n h¹n kh¸c                                          </t>
  </si>
  <si>
    <t xml:space="preserve">138811          </t>
  </si>
  <si>
    <t xml:space="preserve">Ph¶i thu ng¾n h¹n kh¸c: H§ SXKD                                 </t>
  </si>
  <si>
    <t xml:space="preserve">1388111         </t>
  </si>
  <si>
    <t xml:space="preserve">Ph¶i thu ng­êi lao ®éng                                         </t>
  </si>
  <si>
    <t xml:space="preserve">1388118         </t>
  </si>
  <si>
    <t xml:space="preserve">Ph¶i thu ng¾n h¹n H§SXKD kh¸c                                   </t>
  </si>
  <si>
    <t xml:space="preserve">138813          </t>
  </si>
  <si>
    <t xml:space="preserve">Ph¶i thu ng¾n h¹n kh¸c: H§ tµi chÝnh                            </t>
  </si>
  <si>
    <t xml:space="preserve">1388138         </t>
  </si>
  <si>
    <t xml:space="preserve">Ph¶i thu ng¾n h¹n H§ TC kh¸c                                    </t>
  </si>
  <si>
    <t xml:space="preserve">138814          </t>
  </si>
  <si>
    <t xml:space="preserve">Ph¶i thu ng¾n h¹n kh¸c: ThuÕ TNCN                               </t>
  </si>
  <si>
    <t xml:space="preserve">13882           </t>
  </si>
  <si>
    <t xml:space="preserve">Ph¶i thu dµi h¹n kh¸c                                           </t>
  </si>
  <si>
    <t xml:space="preserve">138823          </t>
  </si>
  <si>
    <t xml:space="preserve">Ph¶i thu dµi h¹n kh¸c: H§ tµi chÝnh                             </t>
  </si>
  <si>
    <t xml:space="preserve">1388238         </t>
  </si>
  <si>
    <t xml:space="preserve">Ph¶i thu dµi h¹n H§TC kh¸c                                      </t>
  </si>
  <si>
    <t xml:space="preserve">139             </t>
  </si>
  <si>
    <t xml:space="preserve">Dù phßng ph¶i thu khã ®ßi                                       </t>
  </si>
  <si>
    <t xml:space="preserve">1391            </t>
  </si>
  <si>
    <t xml:space="preserve">Dù phßng ph¶i thu khã ®ßi: ng¾n h¹n                             </t>
  </si>
  <si>
    <t xml:space="preserve">141             </t>
  </si>
  <si>
    <t xml:space="preserve">T¹m øng                                                         </t>
  </si>
  <si>
    <t xml:space="preserve">1411            </t>
  </si>
  <si>
    <t xml:space="preserve">T¹m øng chi phÝ qu¶n lý                                         </t>
  </si>
  <si>
    <t xml:space="preserve">1412            </t>
  </si>
  <si>
    <t xml:space="preserve">T¹m øng tiÒn ¨n gi÷a ca                                         </t>
  </si>
  <si>
    <t xml:space="preserve">1413            </t>
  </si>
  <si>
    <t xml:space="preserve">T¹m øng tiÒn mua vËt t­ c¸c lo¹i                                </t>
  </si>
  <si>
    <t xml:space="preserve">1414            </t>
  </si>
  <si>
    <t xml:space="preserve">T¹m øng c¸ nh©n                                                 </t>
  </si>
  <si>
    <t xml:space="preserve">1415            </t>
  </si>
  <si>
    <t xml:space="preserve">T¹m øng tiÒn kÕt nghÜa                                          </t>
  </si>
  <si>
    <t xml:space="preserve">1416            </t>
  </si>
  <si>
    <t xml:space="preserve">T¹m øng chi phÝ ®µo t¹o                                         </t>
  </si>
  <si>
    <t xml:space="preserve">1417            </t>
  </si>
  <si>
    <t xml:space="preserve">T¹m øng chi phÝ dù ¸n Ial©u- Iam¬                               </t>
  </si>
  <si>
    <t xml:space="preserve">1418            </t>
  </si>
  <si>
    <t xml:space="preserve">T¹m øng chi phÝ qu¶n lý chung                                   </t>
  </si>
  <si>
    <t xml:space="preserve">1419            </t>
  </si>
  <si>
    <t xml:space="preserve">T¹m øng kh¸c                                                    </t>
  </si>
  <si>
    <t xml:space="preserve">142             </t>
  </si>
  <si>
    <t xml:space="preserve">Chi phÝ tr¶ tr­íc ng¾n h¹n                                      </t>
  </si>
  <si>
    <t xml:space="preserve">152             </t>
  </si>
  <si>
    <t xml:space="preserve">Nguyªn liÖu, vËt liÖu                                           </t>
  </si>
  <si>
    <t xml:space="preserve">153             </t>
  </si>
  <si>
    <t xml:space="preserve">C«ng cô, dông cô                                                </t>
  </si>
  <si>
    <t xml:space="preserve">154             </t>
  </si>
  <si>
    <t xml:space="preserve">Chi phÝ SXKD dë dang                                            </t>
  </si>
  <si>
    <t xml:space="preserve">1541            </t>
  </si>
  <si>
    <t xml:space="preserve">Chi phÝ SXKD dë dang (Cao su)                                   </t>
  </si>
  <si>
    <t xml:space="preserve">1542            </t>
  </si>
  <si>
    <t xml:space="preserve">Chi phÝ SXKD dë dang (c©y gièng cao su)                         </t>
  </si>
  <si>
    <t xml:space="preserve">1548            </t>
  </si>
  <si>
    <t xml:space="preserve">Chi phÝ SXKD dë dang (kh¸c)                                     </t>
  </si>
  <si>
    <t xml:space="preserve">155             </t>
  </si>
  <si>
    <t xml:space="preserve">Thµnh phÈm                                                      </t>
  </si>
  <si>
    <t xml:space="preserve">1551            </t>
  </si>
  <si>
    <t xml:space="preserve">Thµnh phÈm (Cao su SX)                                          </t>
  </si>
  <si>
    <t xml:space="preserve">1552            </t>
  </si>
  <si>
    <t xml:space="preserve">Thµnh phÈm (Cao su GC)                                          </t>
  </si>
  <si>
    <t xml:space="preserve">1553            </t>
  </si>
  <si>
    <t xml:space="preserve">Thµnh phÈm (Ph©n VS)                                            </t>
  </si>
  <si>
    <t xml:space="preserve">159             </t>
  </si>
  <si>
    <t xml:space="preserve">Dù phßng gi¶m gi¸ hµng tån kho                                  </t>
  </si>
  <si>
    <t xml:space="preserve">161             </t>
  </si>
  <si>
    <t xml:space="preserve">Chi sù nghiÖp                                                   </t>
  </si>
  <si>
    <t xml:space="preserve">1612            </t>
  </si>
  <si>
    <t xml:space="preserve">Chi sù nghiÖp: N¨m nay                                          </t>
  </si>
  <si>
    <t xml:space="preserve">211             </t>
  </si>
  <si>
    <t xml:space="preserve">Tµi s¶n cè ®Þnh h÷u h×nh                                        </t>
  </si>
  <si>
    <t xml:space="preserve">2111            </t>
  </si>
  <si>
    <t xml:space="preserve">Nhµ cöa, vËt kiÕn tróc                                          </t>
  </si>
  <si>
    <t xml:space="preserve">2112            </t>
  </si>
  <si>
    <t xml:space="preserve">M¸y mãc, thiÕt bÞ                                               </t>
  </si>
  <si>
    <t xml:space="preserve">2113            </t>
  </si>
  <si>
    <t xml:space="preserve">Ph­¬ng tiÖn vËn t¶i, truyÒn dÉn                                 </t>
  </si>
  <si>
    <t xml:space="preserve">2114            </t>
  </si>
  <si>
    <t xml:space="preserve">ThiÕt bÞ, dông cô qu¶n lý                                       </t>
  </si>
  <si>
    <t xml:space="preserve">2115            </t>
  </si>
  <si>
    <t xml:space="preserve">C©y l©u n¨m, sóc vËt lµm viÖc cho SP                            </t>
  </si>
  <si>
    <t xml:space="preserve">2118            </t>
  </si>
  <si>
    <t xml:space="preserve">Tµi s¶n cè ®Þnh kh¸c                                            </t>
  </si>
  <si>
    <t xml:space="preserve">213             </t>
  </si>
  <si>
    <t xml:space="preserve">TSC§ v« h×nh                                                    </t>
  </si>
  <si>
    <t xml:space="preserve">2131            </t>
  </si>
  <si>
    <t xml:space="preserve">QuyÒn sö dông ®Êt                                               </t>
  </si>
  <si>
    <t xml:space="preserve">2135            </t>
  </si>
  <si>
    <t xml:space="preserve">PhÇn mÒm m¸y tÝnh                                               </t>
  </si>
  <si>
    <t xml:space="preserve">214             </t>
  </si>
  <si>
    <t xml:space="preserve">Hao mßn tµi s¶n cè ®Þnh                                         </t>
  </si>
  <si>
    <t xml:space="preserve">2141            </t>
  </si>
  <si>
    <t xml:space="preserve">Hao mßn TSC§ h÷u h×nh                                           </t>
  </si>
  <si>
    <t xml:space="preserve">21411           </t>
  </si>
  <si>
    <t xml:space="preserve">Hao mßn nhµ cöa, vËt kiÕn tróc                                  </t>
  </si>
  <si>
    <t xml:space="preserve">21412           </t>
  </si>
  <si>
    <t xml:space="preserve">Hao mßn m¸y mãc, thiÕt bÞ                                       </t>
  </si>
  <si>
    <t xml:space="preserve">21413           </t>
  </si>
  <si>
    <t xml:space="preserve">Hao mßn ph­¬ng tiÖn vËn t¶i                                     </t>
  </si>
  <si>
    <t xml:space="preserve">21414           </t>
  </si>
  <si>
    <t xml:space="preserve">Hao mßn dông cô, thiÕt bÞ qu¶n lý                               </t>
  </si>
  <si>
    <t xml:space="preserve">21415           </t>
  </si>
  <si>
    <t xml:space="preserve">Hao mßn c©y trång, vËt nu«i lµm viÖc cho SP                     </t>
  </si>
  <si>
    <t xml:space="preserve">21418           </t>
  </si>
  <si>
    <t xml:space="preserve">Hao mßn TSC§ kh¸c                                               </t>
  </si>
  <si>
    <t xml:space="preserve">2143            </t>
  </si>
  <si>
    <t xml:space="preserve">Hao mßn TSC§ v« h×nh                                            </t>
  </si>
  <si>
    <t xml:space="preserve">21431           </t>
  </si>
  <si>
    <t xml:space="preserve">KhÊu hao quyÒn sö dông ®Êt                                      </t>
  </si>
  <si>
    <t xml:space="preserve">21435           </t>
  </si>
  <si>
    <t xml:space="preserve">KhÊu hao phÇn mÒm kÕ to¸n                                       </t>
  </si>
  <si>
    <t xml:space="preserve">221             </t>
  </si>
  <si>
    <t xml:space="preserve">§Çu t­ vµo c«ng ty con                                          </t>
  </si>
  <si>
    <t xml:space="preserve">2211            </t>
  </si>
  <si>
    <t xml:space="preserve">§Çu t­ vµo c«ng ty con_Cty TNHH BOT §.Th¸p                      </t>
  </si>
  <si>
    <t xml:space="preserve">2212            </t>
  </si>
  <si>
    <t xml:space="preserve">§Çu t­ vµo c«ng ty con (Cty CP C.Sª - Kampong Th                </t>
  </si>
  <si>
    <t xml:space="preserve">228             </t>
  </si>
  <si>
    <t xml:space="preserve">§Çu t­ dµi h¹n kh¸c                                             </t>
  </si>
  <si>
    <t xml:space="preserve">2288            </t>
  </si>
  <si>
    <t xml:space="preserve">22882           </t>
  </si>
  <si>
    <t xml:space="preserve">§Çu t­ dµi h¹n kh¸c_Cty XD KD CSHT Cao Su                       </t>
  </si>
  <si>
    <t xml:space="preserve">22883           </t>
  </si>
  <si>
    <t xml:space="preserve">§Çu t­ dµi h¹n kh¸c_Cty CP KTXDCB Cao Su                        </t>
  </si>
  <si>
    <t xml:space="preserve">22884           </t>
  </si>
  <si>
    <t xml:space="preserve">§Çu t­ dµi h¹n kh¸c_Cty CP DV&amp;DL Cao Su                         </t>
  </si>
  <si>
    <t xml:space="preserve">22885           </t>
  </si>
  <si>
    <t xml:space="preserve">§Çu t­ dµi h¹n kh¸c_Cty Cæ phÇn VRG_ B¶o Léc                    </t>
  </si>
  <si>
    <t xml:space="preserve">22887           </t>
  </si>
  <si>
    <t xml:space="preserve">§Çu t­ dµi h¹n kh¸c_Cty CP C¬ khÝ Cao su                        </t>
  </si>
  <si>
    <t xml:space="preserve">22888           </t>
  </si>
  <si>
    <t xml:space="preserve">§Çu t­ dµi h¹n kh¸c_Cty nu«i trång CB Thuû s¶n                  </t>
  </si>
  <si>
    <t xml:space="preserve">229             </t>
  </si>
  <si>
    <t xml:space="preserve">Dù phßng gi¶m gi¸ ®Çu t­ dµi h¹n                                </t>
  </si>
  <si>
    <t xml:space="preserve">241             </t>
  </si>
  <si>
    <t xml:space="preserve">X©y dùng c¬ b¶n dë dang                                         </t>
  </si>
  <si>
    <t xml:space="preserve">242             </t>
  </si>
  <si>
    <t xml:space="preserve">Chi phÝ tr¶ tr­íc dµi h¹n                                       </t>
  </si>
  <si>
    <t xml:space="preserve">311             </t>
  </si>
  <si>
    <t xml:space="preserve">Vay ng¾n h¹n                                                    </t>
  </si>
  <si>
    <t xml:space="preserve">3111            </t>
  </si>
  <si>
    <t xml:space="preserve">Vay ng¾n h¹n VN§                                                </t>
  </si>
  <si>
    <t xml:space="preserve">31111           </t>
  </si>
  <si>
    <t xml:space="preserve">Vay ng¾n h¹n VN§_ NH§T Gia Lai                                  </t>
  </si>
  <si>
    <t xml:space="preserve">31112           </t>
  </si>
  <si>
    <t xml:space="preserve">Vay ng¾n h¹n VN§_ Ng©n hµng SHB Gia Lai                         </t>
  </si>
  <si>
    <t xml:space="preserve">31114           </t>
  </si>
  <si>
    <t xml:space="preserve">Vay ng¾n h¹n VN§_ Ng©n hµng C«ng th­¬ng Gia Lai                 </t>
  </si>
  <si>
    <t xml:space="preserve">31115           </t>
  </si>
  <si>
    <t xml:space="preserve">Vay ng¾n h¹n VN§_ Ng©n hµng NN&amp;PTNT tØnh Gia Lai                </t>
  </si>
  <si>
    <t xml:space="preserve">3112            </t>
  </si>
  <si>
    <t xml:space="preserve">Vay ng¾n h¹n Ngo¹i tÖ                                           </t>
  </si>
  <si>
    <t xml:space="preserve">31122           </t>
  </si>
  <si>
    <t xml:space="preserve">Vay ng¾n h¹n Ngo¹i tÖ- Ng©n hµng TMCP C«ng th­¬n                </t>
  </si>
  <si>
    <t xml:space="preserve">315             </t>
  </si>
  <si>
    <t xml:space="preserve">Nî dµi h¹n ®Õn h¹n tr¶                                          </t>
  </si>
  <si>
    <t xml:space="preserve">3151            </t>
  </si>
  <si>
    <t xml:space="preserve">Chi tr¶ nî gèc vay                                              </t>
  </si>
  <si>
    <t xml:space="preserve">31512           </t>
  </si>
  <si>
    <t xml:space="preserve">Chi tr¶ nî gèc vay_Cty TC Cao su                                </t>
  </si>
  <si>
    <t xml:space="preserve">31513           </t>
  </si>
  <si>
    <t xml:space="preserve">Chi tr¶ nî gèc vay_AFD                                          </t>
  </si>
  <si>
    <t xml:space="preserve">31514           </t>
  </si>
  <si>
    <t xml:space="preserve">Chi tr¶ nî gèc Ng©n hµng c«ng th­¬ng G.lai                      </t>
  </si>
  <si>
    <t xml:space="preserve">331             </t>
  </si>
  <si>
    <t xml:space="preserve">Ph¶i tr¶ cho ng­êi b¸n                                          </t>
  </si>
  <si>
    <t xml:space="preserve">3311            </t>
  </si>
  <si>
    <t xml:space="preserve">Ph¶i tr¶ ng¾n h¹n ng­êi b¸n                                     </t>
  </si>
  <si>
    <t xml:space="preserve">33111           </t>
  </si>
  <si>
    <t xml:space="preserve">Ph¶i tr¶ cho ng­êi b¸n: ho¹t ®éng SXKD (VND)                    </t>
  </si>
  <si>
    <t xml:space="preserve">331111          </t>
  </si>
  <si>
    <t xml:space="preserve">Ph¶i tr¶ ng¾n h¹n ng­êi b¸n: H§ SXKD (VND)                      </t>
  </si>
  <si>
    <t xml:space="preserve">33112           </t>
  </si>
  <si>
    <t xml:space="preserve">Ph¶i tr¶ ng¾n h¹n ng­êi b¸n: ho¹t ®éng ®Çu t­                   </t>
  </si>
  <si>
    <t xml:space="preserve">331121          </t>
  </si>
  <si>
    <t xml:space="preserve">Ph¶i tr¶ ng¾n h¹n ng­êi b¸n: H§ ®Çu t­ (VND)                    </t>
  </si>
  <si>
    <t xml:space="preserve">333             </t>
  </si>
  <si>
    <t xml:space="preserve">ThuÕ vµ c¸c kho¶n ph¶i nép Nhµ n­íc                             </t>
  </si>
  <si>
    <t xml:space="preserve">3331            </t>
  </si>
  <si>
    <t xml:space="preserve">ThuÕ GTGT ph¶i nép                                              </t>
  </si>
  <si>
    <t xml:space="preserve">33311           </t>
  </si>
  <si>
    <t xml:space="preserve">ThuÕ GTGT ®Çu ra ph¶i nép                                       </t>
  </si>
  <si>
    <t xml:space="preserve">3334            </t>
  </si>
  <si>
    <t xml:space="preserve">ThuÕ thu nhËp doanh nghiÖp                                      </t>
  </si>
  <si>
    <t xml:space="preserve">3335            </t>
  </si>
  <si>
    <t xml:space="preserve">ThuÕ thu nhËp c¸ nh©n                                           </t>
  </si>
  <si>
    <t xml:space="preserve">3337            </t>
  </si>
  <si>
    <t xml:space="preserve">ThuÕ nhµ ®Êt, tiÒn thuª ®Êt                                     </t>
  </si>
  <si>
    <t xml:space="preserve">33372           </t>
  </si>
  <si>
    <t xml:space="preserve">TiÒn thuª ®Êt                                                   </t>
  </si>
  <si>
    <t xml:space="preserve">3338            </t>
  </si>
  <si>
    <t xml:space="preserve">C¸c lo¹i thuÕ kh¸c                                              </t>
  </si>
  <si>
    <t xml:space="preserve">33381           </t>
  </si>
  <si>
    <t xml:space="preserve">ThuÕ m«n bµi                                                    </t>
  </si>
  <si>
    <t xml:space="preserve">33388           </t>
  </si>
  <si>
    <t xml:space="preserve">ThuÕ kh¸c                                                       </t>
  </si>
  <si>
    <t xml:space="preserve">3339            </t>
  </si>
  <si>
    <t xml:space="preserve">PhÝ, lÖ phÝ, c¸c kho¶n ph¶i nép kh¸c                            </t>
  </si>
  <si>
    <t xml:space="preserve">33393           </t>
  </si>
  <si>
    <t xml:space="preserve">C¸c kho¶n ph¶i nép kh¸c                                         </t>
  </si>
  <si>
    <t xml:space="preserve">334             </t>
  </si>
  <si>
    <t xml:space="preserve">Ph¶i tr¶ ng­êi lao ®éng                                         </t>
  </si>
  <si>
    <t xml:space="preserve">3341            </t>
  </si>
  <si>
    <t xml:space="preserve">Ph¶i tr¶ c«ng nh©n viªn                                         </t>
  </si>
  <si>
    <t xml:space="preserve">3348            </t>
  </si>
  <si>
    <t xml:space="preserve">Ph¶i tr¶ ng­êi lao ®éng kh¸c                                    </t>
  </si>
  <si>
    <t xml:space="preserve">335             </t>
  </si>
  <si>
    <t xml:space="preserve">Chi phÝ ph¶i tr¶                                                </t>
  </si>
  <si>
    <t xml:space="preserve">3351            </t>
  </si>
  <si>
    <t xml:space="preserve">Chi phÝ ph¶i tr¶: phÇn l·i vay ph¶i tr¶                         </t>
  </si>
  <si>
    <t xml:space="preserve">3358            </t>
  </si>
  <si>
    <t xml:space="preserve">Chi phÝ ph¶i tr¶ kh¸c                                           </t>
  </si>
  <si>
    <t xml:space="preserve">336             </t>
  </si>
  <si>
    <t xml:space="preserve">Ph¶i tr¶ néi bé                                                 </t>
  </si>
  <si>
    <t xml:space="preserve">3361            </t>
  </si>
  <si>
    <t xml:space="preserve">Ph¶i tr¶ néi bé ng¾n h¹n                                        </t>
  </si>
  <si>
    <t xml:space="preserve">33611           </t>
  </si>
  <si>
    <t xml:space="preserve">PhÝ qu¶n lý ngµnh ph¶i nép tËp ®oµn                             </t>
  </si>
  <si>
    <t xml:space="preserve">33612           </t>
  </si>
  <si>
    <t xml:space="preserve">Quü khen th­ëng, phóc lîi ph¶i nép TËp ®oµn                     </t>
  </si>
  <si>
    <t xml:space="preserve">33613           </t>
  </si>
  <si>
    <t xml:space="preserve">Lîi nhuËn sau thuÕ ph©n phèi ph¶i nép TËp ®oµn                  </t>
  </si>
  <si>
    <t xml:space="preserve">33619           </t>
  </si>
  <si>
    <t xml:space="preserve">338             </t>
  </si>
  <si>
    <t xml:space="preserve">Ph¶i tr¶, ph¶i nép kh¸c                                         </t>
  </si>
  <si>
    <t xml:space="preserve">3382            </t>
  </si>
  <si>
    <t xml:space="preserve">Kinh phÝ c«ng ®oµn                                              </t>
  </si>
  <si>
    <t xml:space="preserve">3383            </t>
  </si>
  <si>
    <t xml:space="preserve">B¶o hiÓm x· héi                                                 </t>
  </si>
  <si>
    <t xml:space="preserve">3384            </t>
  </si>
  <si>
    <t xml:space="preserve">B¶o hiÓm y tÕ                                                   </t>
  </si>
  <si>
    <t xml:space="preserve">3388            </t>
  </si>
  <si>
    <t xml:space="preserve">33881           </t>
  </si>
  <si>
    <t xml:space="preserve">Ph¶i tr¶, ph¶i nép ng¾n h¹n kh¸c                                </t>
  </si>
  <si>
    <t xml:space="preserve">338811          </t>
  </si>
  <si>
    <t xml:space="preserve">Ph¶i tr¶, ph¶i nép kh¸c: H§ SXKD                                </t>
  </si>
  <si>
    <t xml:space="preserve">338813          </t>
  </si>
  <si>
    <t xml:space="preserve">Ph¶i tr¶, ph¶i nép ng¾n h¹n kh¸c: H§ tµi chÝnh                  </t>
  </si>
  <si>
    <t xml:space="preserve">33882           </t>
  </si>
  <si>
    <t xml:space="preserve">Ph¶i tr¶, ph¶i nép dµi h¹n kh¸c                                 </t>
  </si>
  <si>
    <t xml:space="preserve">338822          </t>
  </si>
  <si>
    <t xml:space="preserve">Ph¶i tr¶, ph¶i nép dµi h¹n kh¸c: H§ ®Çu t­                      </t>
  </si>
  <si>
    <t xml:space="preserve">3389            </t>
  </si>
  <si>
    <t xml:space="preserve">B¶o hiÓm thÊt nghiÖp                                            </t>
  </si>
  <si>
    <t xml:space="preserve">341             </t>
  </si>
  <si>
    <t xml:space="preserve">Vay dµi h¹n                                                     </t>
  </si>
  <si>
    <t xml:space="preserve">3411            </t>
  </si>
  <si>
    <t xml:space="preserve">Vay ng©n hµng                                                   </t>
  </si>
  <si>
    <t xml:space="preserve">34111           </t>
  </si>
  <si>
    <t xml:space="preserve">Vay ng©n hµng_NH§TPT Gia Lai                                    </t>
  </si>
  <si>
    <t xml:space="preserve">34112           </t>
  </si>
  <si>
    <t xml:space="preserve">Vay ng©n hµng_Cty TC Cao su                                     </t>
  </si>
  <si>
    <t xml:space="preserve">34113           </t>
  </si>
  <si>
    <t xml:space="preserve">Vay ng©n hµng_AFD                                               </t>
  </si>
  <si>
    <t xml:space="preserve">34114           </t>
  </si>
  <si>
    <t xml:space="preserve">Vay dµi h¹n - Ng©n hµng C«ng th­¬ng Gia lai                     </t>
  </si>
  <si>
    <t xml:space="preserve">353             </t>
  </si>
  <si>
    <t xml:space="preserve">Quü khen th­ëng, phóc lîi                                       </t>
  </si>
  <si>
    <t xml:space="preserve">3531            </t>
  </si>
  <si>
    <t xml:space="preserve">Quü khen th­ëng                                                 </t>
  </si>
  <si>
    <t xml:space="preserve">3532            </t>
  </si>
  <si>
    <t xml:space="preserve">Quü phóc lîi                                                    </t>
  </si>
  <si>
    <t xml:space="preserve">3533            </t>
  </si>
  <si>
    <t xml:space="preserve">Quü phóc lîi ®· h×nh thµnh tµi TSC§                             </t>
  </si>
  <si>
    <t xml:space="preserve">3534            </t>
  </si>
  <si>
    <t xml:space="preserve">Quü th­ëng ban qun lý ®iÒu hµnh c«ng ty                         </t>
  </si>
  <si>
    <t xml:space="preserve">356             </t>
  </si>
  <si>
    <t xml:space="preserve">Quü ph¸t triÓn khoa häc vµ c«ng nghÖ                            </t>
  </si>
  <si>
    <t xml:space="preserve">3561            </t>
  </si>
  <si>
    <t xml:space="preserve">411             </t>
  </si>
  <si>
    <t xml:space="preserve">Nguån vèn kinh doanh                                            </t>
  </si>
  <si>
    <t xml:space="preserve">4111            </t>
  </si>
  <si>
    <t xml:space="preserve">Vèn ®Çu t­ cña chñ së h÷u                                       </t>
  </si>
  <si>
    <t xml:space="preserve">41111           </t>
  </si>
  <si>
    <t xml:space="preserve">Vèn gãp cña Nhµ n­íc                                            </t>
  </si>
  <si>
    <t xml:space="preserve">411111          </t>
  </si>
  <si>
    <t xml:space="preserve">Vèn gãp cña Nhµ n­íc_Nguån vèn cè ®Þnh                          </t>
  </si>
  <si>
    <t xml:space="preserve">411112          </t>
  </si>
  <si>
    <t xml:space="preserve">Vèn gãp cña Nhµ n­íc_Nguån vèn l­u ®éng                         </t>
  </si>
  <si>
    <t xml:space="preserve">413             </t>
  </si>
  <si>
    <t xml:space="preserve">Chªnh lÖch tû gi¸                                               </t>
  </si>
  <si>
    <t xml:space="preserve">4131            </t>
  </si>
  <si>
    <t xml:space="preserve">Chªnh lÖch tû gi¸ hèi ®o¸i ®¸nh gi¸ l¹i cuèi n¨m                </t>
  </si>
  <si>
    <t xml:space="preserve">414             </t>
  </si>
  <si>
    <t xml:space="preserve">Quü  ®Çu t­ ph¸t triÓn                                          </t>
  </si>
  <si>
    <t xml:space="preserve">415             </t>
  </si>
  <si>
    <t xml:space="preserve">Quü dù phßng tµi chÝnh                                          </t>
  </si>
  <si>
    <t xml:space="preserve">421             </t>
  </si>
  <si>
    <t xml:space="preserve">Lîi nhuËn ch­a ph©n phèi                                        </t>
  </si>
  <si>
    <t xml:space="preserve">4212            </t>
  </si>
  <si>
    <t xml:space="preserve">Lîi nhuËn ch­a ph©n phèi  n¨m nay                               </t>
  </si>
  <si>
    <t xml:space="preserve">441             </t>
  </si>
  <si>
    <t xml:space="preserve">Nguån vèn ®Çu t­ XDCB                                           </t>
  </si>
  <si>
    <t xml:space="preserve">4412            </t>
  </si>
  <si>
    <t xml:space="preserve">Nguån vèn ®Çu t­ XDCB_ Vèn Nhµ n­íc                             </t>
  </si>
  <si>
    <t xml:space="preserve">461             </t>
  </si>
  <si>
    <t xml:space="preserve">Nguån kinh phÝ sù nghiÖp                                        </t>
  </si>
  <si>
    <t xml:space="preserve">4612            </t>
  </si>
  <si>
    <t xml:space="preserve">Nguån KP sù nghiÖp: N¨m nay                                     </t>
  </si>
  <si>
    <t xml:space="preserve">466             </t>
  </si>
  <si>
    <t xml:space="preserve">Nguån kinh phÝ ®· h×nh thµnh TSC§                               </t>
  </si>
  <si>
    <t xml:space="preserve">511             </t>
  </si>
  <si>
    <t xml:space="preserve">Doanh thu b¸n hµng vµ cung cÊp dÞch vô                          </t>
  </si>
  <si>
    <t xml:space="preserve">5112            </t>
  </si>
  <si>
    <t xml:space="preserve">Doanh thu b¸n c¸c thµnh phÈm                                    </t>
  </si>
  <si>
    <t xml:space="preserve">51121           </t>
  </si>
  <si>
    <t xml:space="preserve">Doanh thu b¸n thµnh phÈm: Néi ®Þa                               </t>
  </si>
  <si>
    <t xml:space="preserve">51122           </t>
  </si>
  <si>
    <t xml:space="preserve">Doanh thu b¸n thµnh phÈm: XuÊt khÈu                             </t>
  </si>
  <si>
    <t xml:space="preserve">5113            </t>
  </si>
  <si>
    <t xml:space="preserve">Doanh thu cung cÊp dÞch vô                                      </t>
  </si>
  <si>
    <t xml:space="preserve">51131           </t>
  </si>
  <si>
    <t xml:space="preserve">Doanh thu b¸n dÞch vô: Néi ®Þa                                  </t>
  </si>
  <si>
    <t xml:space="preserve">5118            </t>
  </si>
  <si>
    <t xml:space="preserve">Doanh thu kh¸c                                                  </t>
  </si>
  <si>
    <t xml:space="preserve">515             </t>
  </si>
  <si>
    <t xml:space="preserve">Doanh thu ho¹t ®éng tµi chÝnh                                   </t>
  </si>
  <si>
    <t xml:space="preserve">5151            </t>
  </si>
  <si>
    <t xml:space="preserve">L·i tiÒn cho vay, tiÒn gëi                                      </t>
  </si>
  <si>
    <t xml:space="preserve">5152            </t>
  </si>
  <si>
    <t xml:space="preserve">Chªnh lÖch l·i tû gi¸ ph¸t sinh trong kú                        </t>
  </si>
  <si>
    <t xml:space="preserve">5153            </t>
  </si>
  <si>
    <t xml:space="preserve">Cæ tøc vµ lîi nhuËn ®­îc chia                                   </t>
  </si>
  <si>
    <t xml:space="preserve">5156            </t>
  </si>
  <si>
    <t xml:space="preserve">L·i b¸n hµng tr¶ chËm                                           </t>
  </si>
  <si>
    <t xml:space="preserve">621             </t>
  </si>
  <si>
    <t xml:space="preserve">Chi phÝ NVL trùc tiÕp                                           </t>
  </si>
  <si>
    <t xml:space="preserve">6211            </t>
  </si>
  <si>
    <t xml:space="preserve">CP NVL_Khai th¸c                                                </t>
  </si>
  <si>
    <t xml:space="preserve">6211.KT01       </t>
  </si>
  <si>
    <t xml:space="preserve">CP NVL_Khai th¸c. Ph©n bãn                                      </t>
  </si>
  <si>
    <t xml:space="preserve">6211.KT02       </t>
  </si>
  <si>
    <t xml:space="preserve">CP NVL_Khai th¸c. VËt liÖu phô                                  </t>
  </si>
  <si>
    <t xml:space="preserve">6212            </t>
  </si>
  <si>
    <t xml:space="preserve">CP NVL_ChÕ BiÕn                                                 </t>
  </si>
  <si>
    <t xml:space="preserve">6212.KT03       </t>
  </si>
  <si>
    <t xml:space="preserve">CP NVL_ChÕ BiÕn. Nhiªn liÖu ®éng lùc                            </t>
  </si>
  <si>
    <t xml:space="preserve">6212.KT04       </t>
  </si>
  <si>
    <t xml:space="preserve">CP NVL_ChÕ BiÕn. VËt liÖu phô                                   </t>
  </si>
  <si>
    <t xml:space="preserve">622             </t>
  </si>
  <si>
    <t xml:space="preserve">Chi phÝ nh©n c«ng trùc tiÕp                                     </t>
  </si>
  <si>
    <t xml:space="preserve">6221            </t>
  </si>
  <si>
    <t xml:space="preserve">Chi phÝ nh©n c«ng _ KT                                          </t>
  </si>
  <si>
    <t xml:space="preserve">6221.SX01       </t>
  </si>
  <si>
    <t xml:space="preserve">Chi phÝ nh©n c«ng _ KT. TiÒn l­¬ng + Phô cÊp                    </t>
  </si>
  <si>
    <t xml:space="preserve">6221.SX02       </t>
  </si>
  <si>
    <t xml:space="preserve">Chi phÝ nh©n c«ng _ KT. BHXH                                    </t>
  </si>
  <si>
    <t xml:space="preserve">6221.SX03       </t>
  </si>
  <si>
    <t xml:space="preserve">Chi phÝ nh©n c«ng _ KT. BHYT                                    </t>
  </si>
  <si>
    <t xml:space="preserve">6221.SX04       </t>
  </si>
  <si>
    <t xml:space="preserve">Chi phÝ nh©n c«ng _ KT. KPC§                                    </t>
  </si>
  <si>
    <t xml:space="preserve">6221.SX05       </t>
  </si>
  <si>
    <t xml:space="preserve">Chi phÝ nh©n c«ng _ KT. TiÒn ¨n gi÷a ca                         </t>
  </si>
  <si>
    <t xml:space="preserve">6222            </t>
  </si>
  <si>
    <t xml:space="preserve">Chi phÝ nh©n c«ng _ CB                                          </t>
  </si>
  <si>
    <t xml:space="preserve">6222.SX01       </t>
  </si>
  <si>
    <t xml:space="preserve">Chi phÝ nh©n c«ng _ CB. TiÒn l­¬ng + Phô cÊp                    </t>
  </si>
  <si>
    <t xml:space="preserve">6222.SX02       </t>
  </si>
  <si>
    <t xml:space="preserve">Chi phÝ nh©n c«ng _ CB. BHXH                                    </t>
  </si>
  <si>
    <t xml:space="preserve">6222.SX03       </t>
  </si>
  <si>
    <t xml:space="preserve">Chi phÝ nh©n c«ng _ CB. BHYT                                    </t>
  </si>
  <si>
    <t xml:space="preserve">6222.SX04       </t>
  </si>
  <si>
    <t xml:space="preserve">Chi phÝ nh©n c«ng _ CB. KPC§                                    </t>
  </si>
  <si>
    <t xml:space="preserve">6222.SX05       </t>
  </si>
  <si>
    <t xml:space="preserve">Chi phÝ nh©n c«ng _ CB. TiÒn ¨n gi÷a ca                         </t>
  </si>
  <si>
    <t xml:space="preserve">627             </t>
  </si>
  <si>
    <t xml:space="preserve">Chi phÝ s¶n xuÊt chung                                          </t>
  </si>
  <si>
    <t xml:space="preserve">6271            </t>
  </si>
  <si>
    <t xml:space="preserve">Chi phÝ nh©n viªn ph©n x­ëng                                    </t>
  </si>
  <si>
    <t xml:space="preserve">62711           </t>
  </si>
  <si>
    <t xml:space="preserve">Chi phÝ nh©n viªn ph©n x­ëng H§ SXKD                            </t>
  </si>
  <si>
    <t xml:space="preserve">62711.SX01      </t>
  </si>
  <si>
    <t xml:space="preserve">Chi phÝ nh©n viªn ph©n x­ëng H§ SXKD. TiÒn l­¬ng + Phô cÊp      </t>
  </si>
  <si>
    <t xml:space="preserve">62711.SX02      </t>
  </si>
  <si>
    <t xml:space="preserve">Chi phÝ nh©n viªn ph©n x­ëng H§ SXKD. BHXH                      </t>
  </si>
  <si>
    <t xml:space="preserve">62711.SX03      </t>
  </si>
  <si>
    <t xml:space="preserve">Chi phÝ nh©n viªn ph©n x­ëng H§ SXKD. BHYT                      </t>
  </si>
  <si>
    <t xml:space="preserve">62711.SX04      </t>
  </si>
  <si>
    <t xml:space="preserve">Chi phÝ nh©n viªn ph©n x­ëng H§ SXKD. KPC§                      </t>
  </si>
  <si>
    <t xml:space="preserve">62711.SX05      </t>
  </si>
  <si>
    <t xml:space="preserve">Chi phÝ nh©n viªn ph©n x­ëng H§ SXKD. TiÒn ¨n gi÷a ca           </t>
  </si>
  <si>
    <t xml:space="preserve">62712           </t>
  </si>
  <si>
    <t xml:space="preserve">Chi phÝ nh©n viªn ph©n x­ëng H§ chung                           </t>
  </si>
  <si>
    <t xml:space="preserve">62712.SX01      </t>
  </si>
  <si>
    <t xml:space="preserve">Chi phÝ nh©n viªn ph©n x­ëng H§ chung. TiÒn l­¬ng + Phô cÊp     </t>
  </si>
  <si>
    <t xml:space="preserve">62712.SX02      </t>
  </si>
  <si>
    <t xml:space="preserve">Chi phÝ nh©n viªn ph©n x­ëng H§ chung. BHXH                     </t>
  </si>
  <si>
    <t xml:space="preserve">62712.SX03      </t>
  </si>
  <si>
    <t xml:space="preserve">Chi phÝ nh©n viªn ph©n x­ëng H§ chung. BHYT                     </t>
  </si>
  <si>
    <t xml:space="preserve">62712.SX04      </t>
  </si>
  <si>
    <t xml:space="preserve">Chi phÝ nh©n viªn ph©n x­ëng H§ chung. KPC§                     </t>
  </si>
  <si>
    <t xml:space="preserve">62712.SX05      </t>
  </si>
  <si>
    <t xml:space="preserve">Chi phÝ nh©n viªn ph©n x­ëng H§ chung. TiÒn ¨n gi÷a ca          </t>
  </si>
  <si>
    <t xml:space="preserve">6272            </t>
  </si>
  <si>
    <t xml:space="preserve">Chi phÝ vËt liÖu                                                </t>
  </si>
  <si>
    <t xml:space="preserve">62721           </t>
  </si>
  <si>
    <t xml:space="preserve">Chi phÝ vËt liÖu H§ SXKD                                        </t>
  </si>
  <si>
    <t xml:space="preserve">62722           </t>
  </si>
  <si>
    <t xml:space="preserve">Chi phÝ vËt liÖu H§ chung                                       </t>
  </si>
  <si>
    <t xml:space="preserve">6273            </t>
  </si>
  <si>
    <t xml:space="preserve">Chi phÝ dông cô s¶n xuÊt                                        </t>
  </si>
  <si>
    <t xml:space="preserve">62731           </t>
  </si>
  <si>
    <t xml:space="preserve">chi phÝ dông cô s¶n xuÊt H§ SXKD                                </t>
  </si>
  <si>
    <t xml:space="preserve">62732           </t>
  </si>
  <si>
    <t xml:space="preserve">chi phÝ dông cô s¶n xuÊt H§ chung                               </t>
  </si>
  <si>
    <t xml:space="preserve">6274            </t>
  </si>
  <si>
    <t xml:space="preserve">Chi phÝ khÊu hao tµi s¶n cè ®Þnh                                </t>
  </si>
  <si>
    <t xml:space="preserve">62741           </t>
  </si>
  <si>
    <t xml:space="preserve">Chi phÝ khÊu hao tµi s¶n cè ®Þnh H§ SXKD                        </t>
  </si>
  <si>
    <t xml:space="preserve">62741.KH01      </t>
  </si>
  <si>
    <t xml:space="preserve">Chi phÝ khÊu hao tµi s¶n cè ®Þnh H§ SXKD. KhÊu hao v­ên c©y cao </t>
  </si>
  <si>
    <t xml:space="preserve">62741.KH02      </t>
  </si>
  <si>
    <t>Chi phÝ khÊu hao tµi s¶n cè ®Þnh H§ SXKD. K/h thiÕt bÞ nhµ m¸y c</t>
  </si>
  <si>
    <t xml:space="preserve">62741.KH03      </t>
  </si>
  <si>
    <t xml:space="preserve">Chi phÝ khÊu hao tµi s¶n cè ®Þnh H§ SXKD. K/h TSC§ kh¸c         </t>
  </si>
  <si>
    <t xml:space="preserve">6277            </t>
  </si>
  <si>
    <t xml:space="preserve">Chi phÝ dÞch vô mua ngoµi                                       </t>
  </si>
  <si>
    <t xml:space="preserve">62771           </t>
  </si>
  <si>
    <t xml:space="preserve">Chi phÝ dÞch vô mua ngoµi H§ SXKD                               </t>
  </si>
  <si>
    <t xml:space="preserve">62772           </t>
  </si>
  <si>
    <t xml:space="preserve">Chi phÝ dÞch vô mua ngoµi H§ chung                              </t>
  </si>
  <si>
    <t xml:space="preserve">6278            </t>
  </si>
  <si>
    <t xml:space="preserve">Chi phÝ b»ng tiÒn kh¸c                                          </t>
  </si>
  <si>
    <t xml:space="preserve">62781           </t>
  </si>
  <si>
    <t xml:space="preserve">Chi phÝ b»ng tiÒn kh¸c H§ SXKD                                  </t>
  </si>
  <si>
    <t xml:space="preserve">62781.BT01      </t>
  </si>
  <si>
    <t xml:space="preserve">Chi phÝ b»ng tiÒn kh¸c H§ SXKD. TiÒn thuª ®Êt                   </t>
  </si>
  <si>
    <t xml:space="preserve">62781.BT04      </t>
  </si>
  <si>
    <t xml:space="preserve">Chi phÝ b»ng tiÒn kh¸c H§ SXKD. Chi phÝ tiÕp kh¸ch héi nghÞ     </t>
  </si>
  <si>
    <t xml:space="preserve">62781.BT05      </t>
  </si>
  <si>
    <t xml:space="preserve">Chi phÝ b»ng tiÒn kh¸c H§ SXKD. Chi phÝ ®µo t¹o                 </t>
  </si>
  <si>
    <t xml:space="preserve">62781.BT08      </t>
  </si>
  <si>
    <t xml:space="preserve">Chi phÝ b»ng tiÒn kh¸c H§ SXKD. Chi phÝ kh¸c                    </t>
  </si>
  <si>
    <t xml:space="preserve">62782           </t>
  </si>
  <si>
    <t xml:space="preserve">Chi phÝ b»ng tiÒn kh¸c H§ chung                                 </t>
  </si>
  <si>
    <t xml:space="preserve">62782.BT04      </t>
  </si>
  <si>
    <t xml:space="preserve">Chi phÝ b»ng tiÒn kh¸c H§ chung. Chi phÝ tiÕp kh¸ch héi nghÞ    </t>
  </si>
  <si>
    <t xml:space="preserve">62782.BT08      </t>
  </si>
  <si>
    <t xml:space="preserve">Chi phÝ b»ng tiÒn kh¸c H§ chung. Chi phÝ kh¸c                   </t>
  </si>
  <si>
    <t xml:space="preserve">632             </t>
  </si>
  <si>
    <t xml:space="preserve">Gi¸ vèn hµng b¸n                                                </t>
  </si>
  <si>
    <t xml:space="preserve">6321            </t>
  </si>
  <si>
    <t xml:space="preserve">Gi¸ vèn hµng b¸n: hµng ho¸, thµnh phÈm                          </t>
  </si>
  <si>
    <t xml:space="preserve">635             </t>
  </si>
  <si>
    <t xml:space="preserve">Chi phÝ tµi chÝnh                                               </t>
  </si>
  <si>
    <t xml:space="preserve">6351            </t>
  </si>
  <si>
    <t xml:space="preserve">Chªnh lÖch lç tû gi¸ ph¸t sinh trong kú                         </t>
  </si>
  <si>
    <t xml:space="preserve">6352            </t>
  </si>
  <si>
    <t xml:space="preserve">Chi phÝ l·i vay                                                 </t>
  </si>
  <si>
    <t xml:space="preserve">63521           </t>
  </si>
  <si>
    <t xml:space="preserve">Chi phÝ l·i vay h® SXKD                                         </t>
  </si>
  <si>
    <t xml:space="preserve">6358            </t>
  </si>
  <si>
    <t xml:space="preserve">Chi phÝ tµi chÝnh kh¸c                                          </t>
  </si>
  <si>
    <t xml:space="preserve">641             </t>
  </si>
  <si>
    <t xml:space="preserve">Chi phÝ b¸n hµng                                                </t>
  </si>
  <si>
    <t xml:space="preserve">6411            </t>
  </si>
  <si>
    <t xml:space="preserve">Chi phÝ nh©n viªn                                               </t>
  </si>
  <si>
    <t xml:space="preserve">6411.SX01       </t>
  </si>
  <si>
    <t xml:space="preserve">Chi phÝ nh©n viªn. TiÒn l­¬ng + Phô cÊp                         </t>
  </si>
  <si>
    <t xml:space="preserve">6412            </t>
  </si>
  <si>
    <t xml:space="preserve">Chi phÝ vËt liÖu, bao b×                                        </t>
  </si>
  <si>
    <t xml:space="preserve">6413            </t>
  </si>
  <si>
    <t xml:space="preserve">Chi phÝ dông cô, ®å dïng                                        </t>
  </si>
  <si>
    <t xml:space="preserve">6417            </t>
  </si>
  <si>
    <t xml:space="preserve">6417.MN01       </t>
  </si>
  <si>
    <t xml:space="preserve">Chi phÝ dÞch vô mua ngoµi. Chi phÝ vËn chuyÓn, bèc xÕp          </t>
  </si>
  <si>
    <t xml:space="preserve">6417.MN03       </t>
  </si>
  <si>
    <t xml:space="preserve">Chi phÝ dÞch vô mua ngoµi. Chi phÝ hoa hång m«i giíi            </t>
  </si>
  <si>
    <t xml:space="preserve">6417.MN05       </t>
  </si>
  <si>
    <t xml:space="preserve">Chi phÝ dÞch vô mua ngoµi. Chi phÝ kh¸c                         </t>
  </si>
  <si>
    <t xml:space="preserve">6418            </t>
  </si>
  <si>
    <t xml:space="preserve">6418.BT04       </t>
  </si>
  <si>
    <t xml:space="preserve">Chi phÝ b»ng tiÒn kh¸c. Chi phÝ tiÕp kh¸ch héi nghÞ             </t>
  </si>
  <si>
    <t xml:space="preserve">6418.BT06       </t>
  </si>
  <si>
    <t xml:space="preserve">Chi phÝ b»ng tiÒn kh¸c. Chi phÝ qu¶ng c¸o, gthiÖu SP            </t>
  </si>
  <si>
    <t xml:space="preserve">6418.BT08       </t>
  </si>
  <si>
    <t xml:space="preserve">Chi phÝ b»ng tiÒn kh¸c. Chi phÝ kh¸c                            </t>
  </si>
  <si>
    <t xml:space="preserve">642             </t>
  </si>
  <si>
    <t xml:space="preserve">Chi phÝ qu¶n lý doanh nghiÖp                                    </t>
  </si>
  <si>
    <t xml:space="preserve">6421            </t>
  </si>
  <si>
    <t xml:space="preserve">Chi phÝ nh©n viªn qu¶n lý                                       </t>
  </si>
  <si>
    <t xml:space="preserve">6421.SX01       </t>
  </si>
  <si>
    <t xml:space="preserve">Chi phÝ nh©n viªn qu¶n lý. TiÒn l­¬ng + Phô cÊp                 </t>
  </si>
  <si>
    <t xml:space="preserve">6421.SX02       </t>
  </si>
  <si>
    <t xml:space="preserve">Chi phÝ nh©n viªn qu¶n lý. BHXH                                 </t>
  </si>
  <si>
    <t xml:space="preserve">6421.SX03       </t>
  </si>
  <si>
    <t xml:space="preserve">Chi phÝ nh©n viªn qu¶n lý. BHYT                                 </t>
  </si>
  <si>
    <t xml:space="preserve">6421.SX04       </t>
  </si>
  <si>
    <t xml:space="preserve">Chi phÝ nh©n viªn qu¶n lý. KPC§                                 </t>
  </si>
  <si>
    <t xml:space="preserve">6421.SX05       </t>
  </si>
  <si>
    <t xml:space="preserve">Chi phÝ nh©n viªn qu¶n lý. TiÒn ¨n gi÷a ca                      </t>
  </si>
  <si>
    <t xml:space="preserve">6422            </t>
  </si>
  <si>
    <t xml:space="preserve">Chi phÝ vËt liÖu qu¶n lý                                        </t>
  </si>
  <si>
    <t xml:space="preserve">6423            </t>
  </si>
  <si>
    <t xml:space="preserve">Chi phÝ ®å dïng v¨n phßng                                       </t>
  </si>
  <si>
    <t xml:space="preserve">6424            </t>
  </si>
  <si>
    <t xml:space="preserve">Chi phÝ khÊu hao TSC§                                           </t>
  </si>
  <si>
    <t xml:space="preserve">6425            </t>
  </si>
  <si>
    <t xml:space="preserve">ThuÕ, phÝ vµ lÖ phÝ                                             </t>
  </si>
  <si>
    <t xml:space="preserve">6426            </t>
  </si>
  <si>
    <t xml:space="preserve">Chi phÝ dù phßng                                                </t>
  </si>
  <si>
    <t xml:space="preserve">6427            </t>
  </si>
  <si>
    <t xml:space="preserve">6428            </t>
  </si>
  <si>
    <t xml:space="preserve">6428.BT03       </t>
  </si>
  <si>
    <t xml:space="preserve">Chi phÝ b»ng tiÒn kh¸c. Chi phÝ qu¶n lý tËp ®oµn                </t>
  </si>
  <si>
    <t xml:space="preserve">6428.BT04       </t>
  </si>
  <si>
    <t xml:space="preserve">6428.BT05       </t>
  </si>
  <si>
    <t xml:space="preserve">Chi phÝ b»ng tiÒn kh¸c. Chi phÝ ®µo t¹o                         </t>
  </si>
  <si>
    <t xml:space="preserve">6428.BT08       </t>
  </si>
  <si>
    <t xml:space="preserve">711             </t>
  </si>
  <si>
    <t xml:space="preserve">Thu nhËp kh¸c                                                   </t>
  </si>
  <si>
    <t xml:space="preserve">7111            </t>
  </si>
  <si>
    <t xml:space="preserve">Thu nhËp kh¸c: ®­îc th­ëng, båi th­êng                          </t>
  </si>
  <si>
    <t xml:space="preserve">7112            </t>
  </si>
  <si>
    <t xml:space="preserve">Thu nhËp kh¸c: thanh lý, nh­îng b¸n TSC§                        </t>
  </si>
  <si>
    <t xml:space="preserve">7113            </t>
  </si>
  <si>
    <t xml:space="preserve">811             </t>
  </si>
  <si>
    <t xml:space="preserve">Chi phÝ kh¸c                                                    </t>
  </si>
  <si>
    <t xml:space="preserve">8111            </t>
  </si>
  <si>
    <t xml:space="preserve">Chi phÝ kh¸c: båi th­êng, bÞ ph¹t vµ CP kh¸c                    </t>
  </si>
  <si>
    <t xml:space="preserve">8112            </t>
  </si>
  <si>
    <t xml:space="preserve">Chi phÝ kh¸c: thanh lý, nh­îng b¸n TSC§                         </t>
  </si>
  <si>
    <t xml:space="preserve">8113            </t>
  </si>
  <si>
    <t xml:space="preserve">821             </t>
  </si>
  <si>
    <t xml:space="preserve">Chi phÝ thuÕ thu nhËp doanh nghiÖp                              </t>
  </si>
  <si>
    <t xml:space="preserve">8211            </t>
  </si>
  <si>
    <t xml:space="preserve">Chi phÝ thuÕ TNDN hiÖn hµnh                                     </t>
  </si>
  <si>
    <t xml:space="preserve">911             </t>
  </si>
  <si>
    <t xml:space="preserve">X¸c ®Þnh kÕt qu¶ kinh doanh                                     </t>
  </si>
  <si>
    <t>Tæng céng:</t>
  </si>
  <si>
    <t>Ngæåìi láûp biãøu</t>
  </si>
  <si>
    <t>Kãú toaïn træåíng</t>
  </si>
  <si>
    <t>Täøng giaïm âäúc</t>
  </si>
  <si>
    <t>V- Thäng tin bäø sung cho caïc khoaín muûc trçnh baìy trong Baíng cán âäúi kãú toaïn :</t>
  </si>
  <si>
    <t>( Âån vë tênh: âäöng)</t>
  </si>
  <si>
    <t xml:space="preserve">  1- Tiãön:</t>
  </si>
  <si>
    <t xml:space="preserve">    - Tiãön màût</t>
  </si>
  <si>
    <t xml:space="preserve">    - Tiãön gæíi ngán haìng</t>
  </si>
  <si>
    <t xml:space="preserve">    - Tiãön dang chuyãøn</t>
  </si>
  <si>
    <t>Cäüng</t>
  </si>
  <si>
    <t xml:space="preserve">  2- Caïc khoaín âáöu tæ taìi chênh ngàõn haûn:</t>
  </si>
  <si>
    <t xml:space="preserve">    - Chæïng khoaïn âáöu tæ ngàõn haûn:</t>
  </si>
  <si>
    <t xml:space="preserve">    - Âáöu tæ ngàõn haûn khaïc:</t>
  </si>
  <si>
    <t xml:space="preserve">    - Dæû phoìng giaím giaï âáöu tæ ngàõn haûn:</t>
  </si>
  <si>
    <t>CäÜng</t>
  </si>
  <si>
    <t xml:space="preserve">  3- Caïc khoaín phaíi thu ngàõn haûn khaïc:</t>
  </si>
  <si>
    <t xml:space="preserve">    - Phaíi thu vãö cäø pháön hoaï:</t>
  </si>
  <si>
    <t xml:space="preserve">    - Phaíi thu vãö cäø tæïc vaì låüi nhuáûn âæåüc chia:</t>
  </si>
  <si>
    <t xml:space="preserve">    - Phaíi thu ngæåìi lao âäüng:</t>
  </si>
  <si>
    <t xml:space="preserve">    - Phaíi thu khaïc:</t>
  </si>
  <si>
    <t>+ Trong âoï:</t>
  </si>
  <si>
    <t>Phaíi thu CBCNV tiãön BHXH,BHYT, vaì thuãú TNCN</t>
  </si>
  <si>
    <t>Phaíi thu Ban quaín lyï dæû aïn thuíy âiãûn Miãön Trung âãön buì cao su thanh lyï</t>
  </si>
  <si>
    <t>Tiãön thuãú GTGT âæåüc kháúu træì chæa kã khai</t>
  </si>
  <si>
    <t>Phaíi thu laîi vay cty TNHH BOT CSHT Âäöng Thaïp</t>
  </si>
  <si>
    <t>Phaíi thu laîi vay cty CP Cao su Chæ Sã-Kampongthom</t>
  </si>
  <si>
    <t>Phaíi thu laîi vay Cty CP Xáy dæûng-Âëa äúc cao su</t>
  </si>
  <si>
    <t>Phaíi thu laîi vay DNTN Aïnh Dæång</t>
  </si>
  <si>
    <t>Phaíi thu tiãön chuyãøn nhæåüng häü cäø pháön</t>
  </si>
  <si>
    <t>Phaíi thu TTYT Cao su tiãön näüp BHXH, YT, TN</t>
  </si>
  <si>
    <t>Phaíi thu Cäng an Tènh Gia Lai tiãön thuã âáút</t>
  </si>
  <si>
    <t>Phaíi thu laîi tiãön gæíi taûi caïc ngán haìng</t>
  </si>
  <si>
    <t>Xê nghiãûp kinh doanh täøng håüp</t>
  </si>
  <si>
    <t>Baío hiãøm xaî häüi (dæ nåü)</t>
  </si>
  <si>
    <t>Phaíi traí BHXH Tènh Gia Lai ( dæ nåü)</t>
  </si>
  <si>
    <t>Phaíi traí caïc khoaín phaït sinh xê nghiãûp kinh doanh täøng håüp ( dæ nåü)</t>
  </si>
  <si>
    <t xml:space="preserve">  4- Haìng täön kho:</t>
  </si>
  <si>
    <t xml:space="preserve">    - Haìng mua âang âi trãn âæåìng</t>
  </si>
  <si>
    <t xml:space="preserve">    - Nguyãn liãûu, váût liãûu</t>
  </si>
  <si>
    <t xml:space="preserve">    - Cäng cuû, duûng cuû</t>
  </si>
  <si>
    <t xml:space="preserve">    - Chi phê SX, KD dåí dang</t>
  </si>
  <si>
    <t xml:space="preserve">    - Thaình pháøm</t>
  </si>
  <si>
    <t xml:space="preserve">    - Haìng hoaï</t>
  </si>
  <si>
    <t xml:space="preserve">    - Haìng gæíi âi baïn</t>
  </si>
  <si>
    <t xml:space="preserve">    - Haìng hoaï kho baío thuãú</t>
  </si>
  <si>
    <t xml:space="preserve">    - Haìng hoaï báút âäüng saín</t>
  </si>
  <si>
    <t>Cäüng giaï gäúc haìng täön kho:</t>
  </si>
  <si>
    <t xml:space="preserve">  5- Thuãú vaì caïc khoaín phaíi thu Nhaì næåïc:</t>
  </si>
  <si>
    <t xml:space="preserve">    - Thuãú thu nháûp doanh nghiãûp näüp thæìa</t>
  </si>
  <si>
    <t xml:space="preserve">    - Caïc khoaín khaïc phaíi thu Nhaì næåïc:</t>
  </si>
  <si>
    <t xml:space="preserve">  6- Phaíi thu daìi haûn näüi bäü:</t>
  </si>
  <si>
    <t xml:space="preserve">    - Cho vay daìi haûn näüi bäü:</t>
  </si>
  <si>
    <t xml:space="preserve">    - Phaíi thu daìi haûn näüi bäü khaïc:</t>
  </si>
  <si>
    <t xml:space="preserve">  7- Phaíi thu daìi haûn khaïc:</t>
  </si>
  <si>
    <t xml:space="preserve">    - Kyï quyî, kyï cæåüc daìi haûn:</t>
  </si>
  <si>
    <t xml:space="preserve">    - Caïc khoaín tiãön nháûn uyí thaïc:</t>
  </si>
  <si>
    <t xml:space="preserve">    - Cho vay khäng tênh laîi:</t>
  </si>
  <si>
    <t xml:space="preserve">    - Phaíi thu daìi haûn khaïc</t>
  </si>
  <si>
    <t xml:space="preserve">  13- Caïc khoaín Âáöu tæ taìi chênh d aìi haûn:</t>
  </si>
  <si>
    <t xml:space="preserve">  a/. Âáöu tæ vaìo cäng ty con:</t>
  </si>
  <si>
    <t>- Cäng ty CP Cao su Chæ Sã - KamPong Thom:</t>
  </si>
  <si>
    <t>- Cäng ty TNHH BOT CSHT Âäöng Thaïp:</t>
  </si>
  <si>
    <t xml:space="preserve">  b/. Âáöu tæ vaìo cäng ty liãn doanh, liãn kãút:</t>
  </si>
  <si>
    <t xml:space="preserve">  c/. Âáöu tæ daìi haûn khaïc:</t>
  </si>
  <si>
    <t>- Âáöu tæ cäø phiãúu:</t>
  </si>
  <si>
    <t>- Âáöu tæ daìi haûn khaïc</t>
  </si>
  <si>
    <t>- Cho vay daìi haûn:</t>
  </si>
  <si>
    <t xml:space="preserve">  14- Chi phê traí træåïc daìi haûn:</t>
  </si>
  <si>
    <t xml:space="preserve">      - Chi phê traí træåïc vãö thuã hoaût âäüng TSCÂ</t>
  </si>
  <si>
    <t xml:space="preserve">      - Chi phê thaình láûp DN</t>
  </si>
  <si>
    <t xml:space="preserve">      - Chi phê nghiãn cæïu coï giaï trë låïn</t>
  </si>
  <si>
    <t xml:space="preserve">      - Chi phê traí træåïc cho hoaût âäüng kinh doanh</t>
  </si>
  <si>
    <t>Chi phê âáöu tæ XDCB chåì phán bäø</t>
  </si>
  <si>
    <t>Chi phê cäng cuû, duûng cuû chåì phán bäø</t>
  </si>
  <si>
    <t>TSCÂ Nguyãn giaï dæåïi 30 triãûu chuyãøn thaình cäng cuû, duûng cuû</t>
  </si>
  <si>
    <t>Chi phê dëch vuû mua ngoaìi chåì phán bäø</t>
  </si>
  <si>
    <t xml:space="preserve">  15- Vay vaì nåü ngàõn haûn:</t>
  </si>
  <si>
    <t xml:space="preserve">      - Vay ngàõn haûn:</t>
  </si>
  <si>
    <t xml:space="preserve">      - Nåü daìi haûn âãún haûn traí:</t>
  </si>
  <si>
    <r>
      <t xml:space="preserve">  16- Thuãú vaì caïc khoaín phaíi näüp nhaì næåï</t>
    </r>
    <r>
      <rPr>
        <i/>
        <sz val="12"/>
        <rFont val="VNtimes new roman"/>
        <family val="2"/>
      </rPr>
      <t>c:</t>
    </r>
  </si>
  <si>
    <t xml:space="preserve">      - Thuãú GTGT:</t>
  </si>
  <si>
    <t xml:space="preserve">      - Thuãú tiãu thuû âàûc biãût:</t>
  </si>
  <si>
    <t xml:space="preserve">      - Thuãú xuáút nháûp kháøu:</t>
  </si>
  <si>
    <t xml:space="preserve">      - Thuãú TNDN:</t>
  </si>
  <si>
    <t xml:space="preserve">      - Thuãú thu nháûp caï nhán:</t>
  </si>
  <si>
    <t xml:space="preserve">      - Thuãú taìi nguyãn:</t>
  </si>
  <si>
    <t xml:space="preserve">      - Thuãú nhaì âáút vaì tiãön thuã âáút:</t>
  </si>
  <si>
    <t xml:space="preserve">      - Caïc loaûi thuãú khaïc</t>
  </si>
  <si>
    <t xml:space="preserve">      - Caïc khoaín phê, lãû phê vaì caïc khoaín phaíi näüp khaïc:</t>
  </si>
  <si>
    <t xml:space="preserve">  17- Chi phê phaíi traí:</t>
  </si>
  <si>
    <t xml:space="preserve">      - Trêch træåïc chi phê tiãön læång trong thåìi giai nghè pheïp:</t>
  </si>
  <si>
    <t xml:space="preserve">      - Chi phê sæîa chæîa låïn TSCÂ:</t>
  </si>
  <si>
    <t xml:space="preserve">      - Chi phê phaíi traí khaïc:</t>
  </si>
  <si>
    <t>Trêch træåïc chi phê hoaût âäüng SXKD</t>
  </si>
  <si>
    <t>Laîi vay coìn phaíi traí ngán haìng Cäng thæång Gia Lai</t>
  </si>
  <si>
    <t>Laîi vay coìn phaíi traí ngán haìng ÂT vaì PT Gia Lai</t>
  </si>
  <si>
    <t>Laîi vay coìn phaíi traí ngán haìng SHB Gia Lai</t>
  </si>
  <si>
    <t>Laîi vay coìn phaíi traí ngán haìng NN&amp;PTNT Gia Lai</t>
  </si>
  <si>
    <t>Laîi vay coìn phaíi traí cty TC TNHH Cao su Viãût Nam</t>
  </si>
  <si>
    <t xml:space="preserve">  18- Caïc khoaín phaíi traí, phaíi näüp khaïc:</t>
  </si>
  <si>
    <t xml:space="preserve">      - Taìi saín thæìa chåì xæí lyï:</t>
  </si>
  <si>
    <t xml:space="preserve">      - Baío hiãøm y tãú:</t>
  </si>
  <si>
    <t xml:space="preserve">      - Baío hiãøm xaî häüi:</t>
  </si>
  <si>
    <t xml:space="preserve">      - Kinh phê cäng âoaìn:</t>
  </si>
  <si>
    <t xml:space="preserve">      - Phaíi traí vãö cäø pháön hoaï:</t>
  </si>
  <si>
    <t xml:space="preserve">      - Nháûn kyï quyî, kyï cæåüc ngàõn haûn:</t>
  </si>
  <si>
    <t xml:space="preserve">      - Doanh thu chæa thæûc hiãûn:</t>
  </si>
  <si>
    <t xml:space="preserve">      - Caïc khoaín phaíi traí phaíi näüp khaïc:</t>
  </si>
  <si>
    <t>Phaíi traí cho caïc cäø âäng goïp väún cty Âiãûn Gia lai</t>
  </si>
  <si>
    <t>Phaíi näüp tiãön quyî BHXKCS</t>
  </si>
  <si>
    <t>Phaíi traí tiãön maïi áúm cäng âoaìn</t>
  </si>
  <si>
    <t>Phaíi traí caïc khoaín uíng häü khaïc</t>
  </si>
  <si>
    <t>Phaíi tra Cäng kyî thuáût cty Long Ván</t>
  </si>
  <si>
    <t>Phaíi thu thuãú TNCN (Dæ coï)</t>
  </si>
  <si>
    <t>Phaíi thu XNKDTH tiãön cäng laìm caính quan , sán væåìn cty (Dæ coï)</t>
  </si>
  <si>
    <t xml:space="preserve">  19- Phaíi traí daìi haûn näüi bäü:</t>
  </si>
  <si>
    <t xml:space="preserve">      - Vay daìi haûn näüi bäü:</t>
  </si>
  <si>
    <t xml:space="preserve">      - Phaíi traí daìi haûn näüi bäü khaïc:</t>
  </si>
  <si>
    <t xml:space="preserve">   20- Vay vaì nåü daìi haûn:</t>
  </si>
  <si>
    <t xml:space="preserve">    a - Vay daìi haûn:</t>
  </si>
  <si>
    <t xml:space="preserve">      - Vay ngán haìng:</t>
  </si>
  <si>
    <t xml:space="preserve">      - Vay âäúi tæåüng khaïc:</t>
  </si>
  <si>
    <t xml:space="preserve">     b - Nåü daìi haûn:</t>
  </si>
  <si>
    <t xml:space="preserve">     - Thuã taìi chênh</t>
  </si>
  <si>
    <t xml:space="preserve">      - Nåü daìi haûn khaïc:</t>
  </si>
  <si>
    <t xml:space="preserve">  c - Caïc khoaín nåü thuã taìi chênh:</t>
  </si>
  <si>
    <t>Thåìi gian</t>
  </si>
  <si>
    <t>Traí tiãön laîi thuã</t>
  </si>
  <si>
    <t>Traí tiãön gäúc</t>
  </si>
  <si>
    <t>Täøng khoaínT.toaïn tiãön thuã TC</t>
  </si>
  <si>
    <t>Täøng khoaín T.toaïn tiãön thuã Taìi chênh</t>
  </si>
  <si>
    <t>Tæì 1 nàm tråí xuäúng</t>
  </si>
  <si>
    <t>Trãn 1 nàm âãún 5 nàm</t>
  </si>
  <si>
    <t>Trãn 5 nàm</t>
  </si>
  <si>
    <t>21- Tài sản thuế thu nhập hoãn lại và thuế thu nhập hoãn lại phải trả:</t>
  </si>
  <si>
    <t xml:space="preserve">   a. Tài sản thuế thu nhập hoãn lạI:</t>
  </si>
  <si>
    <t>- Tài sản thuế thu nhập hoãn lại liên quan đến chênh lệch tạm thời được khấu trừ:</t>
  </si>
  <si>
    <t xml:space="preserve">  - Tài sản thuế thu nhập hoãn lại liên quan đến khoản lỗ tính thuế chưa sử dụng:</t>
  </si>
  <si>
    <t xml:space="preserve">  - Tài sản thuế thu nhập hoãn lại liên quan đến khoản ưu đãi tính thuế chưa sử dụng:</t>
  </si>
  <si>
    <t xml:space="preserve">    - Khoản hoàn nhập tài sản thuế thu nhập hoãn lại đã được ghi nhận từ các năm trước:</t>
  </si>
  <si>
    <t xml:space="preserve">      Tài sản thuế thu nhập hoãn lại</t>
  </si>
  <si>
    <t xml:space="preserve">   b. Thuế thu nhập hoãn lại phải trả:</t>
  </si>
  <si>
    <t xml:space="preserve">    - Thuế thu nhập hoãn lại phải trả phát sinh từ các khoản chênh lệch tạm thời chịu thuế:</t>
  </si>
  <si>
    <t xml:space="preserve">      Thuế thu nhập hoãn lại phải trả</t>
  </si>
  <si>
    <t xml:space="preserve">   c - Caïc giao dëch vãö väún våïi caïc chuí såí hæîu vaì phán phäúi cäø tæïc, chia LN:  </t>
  </si>
  <si>
    <t xml:space="preserve">    - Väún âáöu tæ cuía chuí såí hæîu:</t>
  </si>
  <si>
    <t xml:space="preserve">       + Väún gåïp âáöu kyì:</t>
  </si>
  <si>
    <t xml:space="preserve">       + Väún goïp tàng trong kyì:   </t>
  </si>
  <si>
    <t xml:space="preserve">       + Väún goïp giaím trong kyì:</t>
  </si>
  <si>
    <t xml:space="preserve">       + Väún goïp cuäúi kyì:</t>
  </si>
  <si>
    <t xml:space="preserve">     - Cäø tæïc ,låüi nhuáûn âaî chia:</t>
  </si>
  <si>
    <t xml:space="preserve">    d - Cäø tæïc:</t>
  </si>
  <si>
    <t xml:space="preserve">    - Cäø tæïc âaî cäng bäú sau ngaìy kãút thuïc kyì kãú toaïn nàm:</t>
  </si>
  <si>
    <t xml:space="preserve">       + Cäø tæïc âaî cäng bäú trãn cäø phiãúu thæåìng:</t>
  </si>
  <si>
    <t xml:space="preserve">       + Cäø tæïc âaî cäng bäú trãn cäø phiãúu æu âaîi.</t>
  </si>
  <si>
    <t xml:space="preserve">     - Cäø tæïc cuía cäø phiãúu æu âaîi luyî kãú chæa âæåüc ghi nháûn:</t>
  </si>
  <si>
    <t xml:space="preserve">   â- Cäø phiãúu:</t>
  </si>
  <si>
    <t xml:space="preserve">     - Säú læåüng cäø phiãúu âàng kyï phaït haình:</t>
  </si>
  <si>
    <t xml:space="preserve">     - Säú læåüng cäø phiãúu âaî baïn ra cäng chuïng :</t>
  </si>
  <si>
    <t xml:space="preserve">       + Cäø phiãúu thæåìng:</t>
  </si>
  <si>
    <t xml:space="preserve">       + Cäø phiãúu æu âaîi:</t>
  </si>
  <si>
    <t xml:space="preserve">     - Säú læåüng cäø phiãúu âæåüc mua laûi:</t>
  </si>
  <si>
    <t xml:space="preserve">     - Säú læåüng cäø phiãúu âang læu haình:</t>
  </si>
  <si>
    <t xml:space="preserve">     * Mãûnh giaï cäø phiãúu âang læu haình:</t>
  </si>
  <si>
    <t xml:space="preserve">   e- Caïc quyî cuía Doanh nghiãûp:</t>
  </si>
  <si>
    <t xml:space="preserve">     - Quyî âáöu tæ phaït triãøn:</t>
  </si>
  <si>
    <t xml:space="preserve">     - Quyî dæû phoìng taìi chênh:</t>
  </si>
  <si>
    <t xml:space="preserve">     - Quyî khaïc thuäüc väún chuí såí hæîu:</t>
  </si>
  <si>
    <t xml:space="preserve">    * Muûc âêch trêch láûp quyî âáöu tæ phaït triãøn,quyî dæû phoìng taìi chênh vaì quyî khaïc thuäüc väún chuí såí hæîu:</t>
  </si>
  <si>
    <t xml:space="preserve">   g-  Thu nháûp vaì chi phê, laîi hoàûc läù âæåüc ghi nháûn træûc tiãúp vaìo väún chuí såí hæîu theo quy âënh cuía caïc chuáøn mæûc</t>
  </si>
  <si>
    <t>kãú toaïn cuû thãø:</t>
  </si>
  <si>
    <t xml:space="preserve">   23- Nguäön kinh phê: </t>
  </si>
  <si>
    <t xml:space="preserve">     - Nguäön kinh phê âæåüc cáúp trong nàm:</t>
  </si>
  <si>
    <t xml:space="preserve">    -  Chi sæû nghiãûp:</t>
  </si>
  <si>
    <t xml:space="preserve">     - Nguäön kinh phê coìn laûi cuäúi kyì:</t>
  </si>
  <si>
    <t xml:space="preserve">   24- Taìi saín thuã ngoaìi:</t>
  </si>
  <si>
    <t xml:space="preserve">     (1)- Giaï trë taìi saín thuã ngoaìi:</t>
  </si>
  <si>
    <t xml:space="preserve">     - TSCÂ thuã ngoaìi:</t>
  </si>
  <si>
    <t xml:space="preserve">     - Taìi saín khaïc thuã ngoaìi:</t>
  </si>
  <si>
    <t xml:space="preserve">      (2)- Täøng säú tiãön thuã täúi thiãøu trong tæång lai cuía håüp âäöng thuã hoaût âäüng TSCÂ khäng huyî ngang theo caïc</t>
  </si>
  <si>
    <t>thåìi haûn:</t>
  </si>
  <si>
    <t xml:space="preserve">     - Tæì 1 nàm tråí xuäúng:</t>
  </si>
  <si>
    <t xml:space="preserve">     - Trãn 1 nàm âãún 5 nàm:</t>
  </si>
  <si>
    <t xml:space="preserve">     - Trãn 5 nàm:</t>
  </si>
  <si>
    <t>VI- Thäng tin bäø sung cho caïc khoaín muûc trçnh baìy trong Baïo caïo kãút quaí hoaût âäüng kinh doanh:</t>
  </si>
  <si>
    <t>Kyì træåïc</t>
  </si>
  <si>
    <t xml:space="preserve">   25- Täøng doanh thu baïn haìng  vaì cung cáúp dëch vu ( Maî säú 01):</t>
  </si>
  <si>
    <t xml:space="preserve">     Trong âoï:</t>
  </si>
  <si>
    <t xml:space="preserve">       - Doanh thu baïn haìng:</t>
  </si>
  <si>
    <t xml:space="preserve">       - Doanh thu cung cáúp dëch vuû:</t>
  </si>
  <si>
    <t xml:space="preserve">   26- Caïc khoaín giaím træì doanh thu ( Maî säú 02):</t>
  </si>
  <si>
    <t xml:space="preserve">       - Chiãút kháúu thæång maûi:</t>
  </si>
  <si>
    <t xml:space="preserve">       - Giaím giaï haìng baïn:</t>
  </si>
  <si>
    <t xml:space="preserve">       - Haìng baïn bë traí laûi:</t>
  </si>
  <si>
    <t xml:space="preserve">       - Thuãú GTGT phaíi näüp (PP træûc tiãúp):</t>
  </si>
  <si>
    <t xml:space="preserve">       - Thuãú tiãu thuû âàûc biãût:</t>
  </si>
  <si>
    <t xml:space="preserve">       - Thuãú xuáút kháøu:</t>
  </si>
  <si>
    <t xml:space="preserve">   27- Doanh thu thuáön vãö baïn haìng vaì cung cáúp dëch vuû ( Maî säú 10):</t>
  </si>
  <si>
    <t xml:space="preserve">      Trong âoï:</t>
  </si>
  <si>
    <t xml:space="preserve">       - Doanh thu thuáön trao âäøi saín pháøm, haìng hoaï:</t>
  </si>
  <si>
    <t xml:space="preserve">       - Doanh thu thuáön trao âäøi dëch vuû:</t>
  </si>
  <si>
    <t xml:space="preserve">   28- Giaï väún haìng baïn ( Maî säú 11):</t>
  </si>
  <si>
    <t xml:space="preserve">       - Giaï väún cuía haìng hoaï âaî baïn:</t>
  </si>
  <si>
    <t xml:space="preserve">       - Giaï väún cuía thaình pháøm âaî baïn:</t>
  </si>
  <si>
    <t xml:space="preserve">       - Giaï väún cuía dëch vuû âaî cung cáúp:</t>
  </si>
  <si>
    <t xml:space="preserve">       - Gêa trë coìn laûi, chi phê nhæåüng baïn, TL cuía BÂS âáöu tæ âaî baïn:</t>
  </si>
  <si>
    <t xml:space="preserve">       - Chi phê kinh doanh BÂS âáöu tæ:</t>
  </si>
  <si>
    <t xml:space="preserve">       - Hao huût, máút maït haìng täön kho:</t>
  </si>
  <si>
    <t xml:space="preserve">       - Caïc khoaín chi phê væåüt mæïc bçnh thæåìng( Chi ÂTXDCB væåüt dæû toaïn):</t>
  </si>
  <si>
    <t xml:space="preserve">       - Dæû phoìng giaím giaï haìng täön kho:</t>
  </si>
  <si>
    <t xml:space="preserve">   29- Doanh thu hoaût âäüng taìi chênh ( Maî säú 21):</t>
  </si>
  <si>
    <t>Kyì naìy</t>
  </si>
  <si>
    <t xml:space="preserve">     - Laîi tiãön gæíi, tiãön cho vay:</t>
  </si>
  <si>
    <t xml:space="preserve">     - Laîi âáöu tæ traïi phiãúu, kyì phiãúu, tên phiãúu:</t>
  </si>
  <si>
    <t xml:space="preserve">     - Cäø tæïc, låüi nhuáûn âæåüc chia:</t>
  </si>
  <si>
    <t xml:space="preserve">     - Laîi baïn ngoaûi tãû:</t>
  </si>
  <si>
    <t xml:space="preserve">     - Laîi chãnh lãûch tyí giaï:</t>
  </si>
  <si>
    <t>+ Laîi CLTG âaî thæûc hiãûn :</t>
  </si>
  <si>
    <t>+ Laîiù CLTG chæa thæûc hiãûn:</t>
  </si>
  <si>
    <t xml:space="preserve">     - Laîi baïn haìng traí cháûm:</t>
  </si>
  <si>
    <t xml:space="preserve">     - Doanh thu hoaût âäüng taìi chênh khaïc:</t>
  </si>
  <si>
    <t xml:space="preserve">   30- Chi phê taìi chênh ( Maî säú 22):</t>
  </si>
  <si>
    <t xml:space="preserve">     - Laîi tiãön vay:</t>
  </si>
  <si>
    <t xml:space="preserve">     - Chiãút kháúu thanh toaïn, laîi baïn haìng traí cháûm:</t>
  </si>
  <si>
    <t xml:space="preserve">     - Läù do thanh lyï caïc khoaín âáöu tæ ngàõn haûn, daìi haûn:</t>
  </si>
  <si>
    <t xml:space="preserve">     - Chi phê taìi chênh khaïc:</t>
  </si>
  <si>
    <t>+ Dæû phoìng ÂTTC daìi haûn:</t>
  </si>
  <si>
    <t>+ Caïc khoaín khaïc:</t>
  </si>
  <si>
    <t xml:space="preserve">   31- Chi phê thuãú thu nháûp doanh nghiãûp hiãûn haình ( Maî säú 51):</t>
  </si>
  <si>
    <t xml:space="preserve">     - Chi phê thuãú TNDN tênh trãn thu nháûp chëu thuãú nàm hiãûn haình:</t>
  </si>
  <si>
    <t xml:space="preserve">     - Âiãöu chènh chi phê thuãú TNDN cuía nàm træåïc vaìo chi phê thuãú thu </t>
  </si>
  <si>
    <t>nháûp hiãûn haình nàm nay:</t>
  </si>
  <si>
    <t xml:space="preserve">     - Täøng chi phê thuãú TNDN  hiãûn haình:</t>
  </si>
  <si>
    <t xml:space="preserve">   32- Chi phê thuãú thu nháûp doanh nghiãûp hoaîn laûi ( Maî säú 52):</t>
  </si>
  <si>
    <t xml:space="preserve">     - Chi phê thuãú TNDN hoaîn laûi phaït sinh tæì khoaín chãch lãûch taûm thåìi phaíi</t>
  </si>
  <si>
    <t xml:space="preserve">  chëu thuãú.</t>
  </si>
  <si>
    <t xml:space="preserve">     - Chi phê thuãú TNDN hoaîn laûi phaït sinh tæì viãûc hoaìn nháûp taìi saín thuãú thu</t>
  </si>
  <si>
    <t xml:space="preserve">  nháûp hoaîn laûi.</t>
  </si>
  <si>
    <t xml:space="preserve">     - Thu nháûp thuãú TNDN hoaîn laûi phaït sinh tæì caïc khoaín chãch lãûch taûm thåìi</t>
  </si>
  <si>
    <t xml:space="preserve">  âæåüc kháúu træì</t>
  </si>
  <si>
    <t xml:space="preserve">     - Thu nháûp thuãú TNDN hoaîn laûi phaït sinh tæì caïc khoaín läù tênh thuãú vaì æu </t>
  </si>
  <si>
    <t xml:space="preserve">  âaîi thuãú chæa sæí duûng.</t>
  </si>
  <si>
    <t xml:space="preserve">     - Thu nháûp thuãú TNDN hoaîn laûi phaït sinh tæì viãûc hoaìn nháûp thuãú thu nháûp</t>
  </si>
  <si>
    <t xml:space="preserve">  hoaîn laûi phaíi traí.</t>
  </si>
  <si>
    <t xml:space="preserve">     - Täøng chi phê thuãú thu nháûp doanh nghiãûp hoaîn laûi.</t>
  </si>
  <si>
    <t xml:space="preserve">   33- Chi phê saín xuáút, kinh doanh theo yãúu täú:</t>
  </si>
  <si>
    <t xml:space="preserve">     - Chi phê nguyãn liãûu, váût liãûu:</t>
  </si>
  <si>
    <t xml:space="preserve">     - Chi phê nhán cäng:</t>
  </si>
  <si>
    <t xml:space="preserve">     - Chi phê kháúu hao taìi saín cäú âënh:</t>
  </si>
  <si>
    <t xml:space="preserve">     - Chi phê dëch vuû mua ngoaìi:</t>
  </si>
  <si>
    <t xml:space="preserve">     - Chi phê khaïc bàòng tiãön:</t>
  </si>
  <si>
    <t xml:space="preserve">  VII- Thäng tin bäø sung cho caïc khoaín muûc trçnh baìy trong Baïo caïo læu chuyãøn tiãön tãû:</t>
  </si>
  <si>
    <t xml:space="preserve">  VIII- Nhæîng thäng tin khaïc:</t>
  </si>
  <si>
    <t>ChØ tiªu</t>
  </si>
  <si>
    <t>1. Bè trÝ c¬ cÊu tµi s¶n vµ c¬ cÊu nguån vèn</t>
  </si>
  <si>
    <t>1.1 Bè trÝ c¬ cÊu tµi s¶n</t>
  </si>
  <si>
    <t xml:space="preserve"> - Tµi s¶n cè ®Þnh/Tæng tµi s¶n (%)</t>
  </si>
  <si>
    <t xml:space="preserve"> - Tµi s¶n l­u ®éng/Tæng tµi s¶n (%)</t>
  </si>
  <si>
    <t>1.2 Bè trÝ c¬ cÊu nguån vèn</t>
  </si>
  <si>
    <t xml:space="preserve"> - Nî ph¶i tr¶/Tæng nguån vèn (%)</t>
  </si>
  <si>
    <t xml:space="preserve"> - Nguån vèn chñ së h÷u/Tæng nguån vèn (%)</t>
  </si>
  <si>
    <t>2. Kh¶ n¨ng thanh to¸n</t>
  </si>
  <si>
    <t>2.1 Tæng tµi s¶n/ Tæng nî ph¶i tr¶ (lÇn)</t>
  </si>
  <si>
    <t xml:space="preserve">2.2 (Tæng tµi s¶n l­u ®éng vµ ®Çu t­ ng¾n h¹n)/Tæng nî ng¾n h¹n (lÇn) </t>
  </si>
  <si>
    <t>2.3 (Tæng tiÒn vµ c¸c kháan ®Çu t­ tµi chÝnh ng¾n h¹n)/Tæng nî ng¾n h¹n (lÇn)</t>
  </si>
  <si>
    <t>3. Tû suÊt sinh lêi</t>
  </si>
  <si>
    <t>3.1 Lîi nhuËn/doanh thu</t>
  </si>
  <si>
    <t xml:space="preserve"> - Lîi nhuËn tr­íc thuÕ/Doanh thu thuÇn; thu nhËp h.®éng tµi chÝnh, bÊt th­êng (%) </t>
  </si>
  <si>
    <t xml:space="preserve"> - Lîi nhuËn sau thuÕ/Doanh thu thuÇn; thu nhËp h.®éng tµi chÝnh, bÊt th­êng (%)</t>
  </si>
  <si>
    <t>3.2 Lîi nhuËn/Tæng tµi s¶n</t>
  </si>
  <si>
    <t xml:space="preserve"> - Lîi nhuËn tr­íc thuÕ/ Tæng tµi s¶n (%)</t>
  </si>
  <si>
    <t xml:space="preserve"> - Lîi nhuËn sau thuÕ/Tæng tµi s¶n (%)</t>
  </si>
  <si>
    <t xml:space="preserve">3.3 Lîi nhuËn sau thuÕ/Nguån vèn chñ së h÷u (%) </t>
  </si>
  <si>
    <t>7.</t>
  </si>
  <si>
    <t xml:space="preserve"> a/. Lao ®éng vµ tiÒn l­¬ng:</t>
  </si>
  <si>
    <t xml:space="preserve">  a.1/. Tæng sè lao ®éng ®Õn 31/12/2013:</t>
  </si>
  <si>
    <t>Trong ®ã: Viªn chøc qu¶n lý:</t>
  </si>
  <si>
    <t xml:space="preserve">  a.2/. Sè lao ®éng b×nh qu©n trong n¨m:</t>
  </si>
  <si>
    <t xml:space="preserve">  a.3/. Tæng quü tiÒn l­¬ng thùc hiÖn:</t>
  </si>
  <si>
    <t>Trong ®ã: Quü l­¬ng cña viªn chøc qu¶n lý:</t>
  </si>
  <si>
    <t xml:space="preserve">  a.4/. Tæng c¸c kho¶n thu nhËp kh¸c cña CBCNV:</t>
  </si>
  <si>
    <t>Trong ®ã: Thu nhËp kh¸c cña viªn chøc qu¶n lý:</t>
  </si>
  <si>
    <t xml:space="preserve"> b/. Lîi nhuËn vµ ph©n phèi lîi nhuËn:</t>
  </si>
  <si>
    <t xml:space="preserve">  b.1/. Tæng lîi nhuËn kÕ to¸n tr­íc thuÕ thùc hiÖn trong n¨m (Tr­íc khi trÝch quü KHCN):</t>
  </si>
  <si>
    <t xml:space="preserve">  b.2/. C¸c kho¶n ®iÒu chØnh t¨ng hoÆc gi¶m lîi nhuËn kÕ to¸n ®Ó x¸c ®Þnh thu nhËp chÞu thuÕ:</t>
  </si>
  <si>
    <t xml:space="preserve">   b.2.1/. C¸c kho¶n ®iÒu chØnh t¨ng:</t>
  </si>
  <si>
    <t xml:space="preserve">     * C¸c kho¶n ®iÒu chØnh t¨ng doanh thu</t>
  </si>
  <si>
    <t xml:space="preserve">     * C¸c kho¶n chi phÝ kh«ng hîp lÖ:</t>
  </si>
  <si>
    <t xml:space="preserve">     * TiÒn l·I chËm nép thuÕ vµ BHXH, YT,TN:</t>
  </si>
  <si>
    <t xml:space="preserve">     * C¸c kho¶n chi kh«ng liªn quan ®Õn doanh thu, thu nhËp trong kú:</t>
  </si>
  <si>
    <t xml:space="preserve">     * C¸c kho¶n lµm t¨ng lîi nhuËn tÝnh thuÕ kh¸c. Trong ®ã:</t>
  </si>
  <si>
    <t>- Chi phÝ ®Çu t­ XDCB v­ît dù to¸n:</t>
  </si>
  <si>
    <t>- Chi phÝ chÕ biÕn v­ît ®Þnh møc:</t>
  </si>
  <si>
    <t>- Chi phÝ qu¶n lý nghµnh ph¶I nép TËp ®oµn:</t>
  </si>
  <si>
    <t>- Chi phÝ lµm t¨ng lîi nhuËn tÝnh thuÕ kh¸c:</t>
  </si>
  <si>
    <t>- Lç ®¸nh gi¸ chªnh lÖch tû gi¸ cuèi kú:</t>
  </si>
  <si>
    <t xml:space="preserve">   b.2.2/. C¸c kho¶n ®iÒu chØnh gi¶m:</t>
  </si>
  <si>
    <t xml:space="preserve">     * C¸c kho¶n thu nhËp tõ cæ tøc ®­îc chia:</t>
  </si>
  <si>
    <t xml:space="preserve">     * C¸c kho¶n thu nhËp tõ l·i tr¸i phiÕu chÝnh phñ:</t>
  </si>
  <si>
    <t xml:space="preserve">     * C¸c kho¶n gi¶m trõ doanh thu ®· tÝnh thuÕ n¨m tr­íc:</t>
  </si>
  <si>
    <t xml:space="preserve">     * L·i chªnh lÖch tû gi¸ ch­a thùc hiÖn:</t>
  </si>
  <si>
    <t xml:space="preserve">  b.3/.Tæng thu nhËp chÞu thuÕ: (b.3 = b.1 + b.2.1 - b.2.2):</t>
  </si>
  <si>
    <t xml:space="preserve">  b.4/. TrÝch quü ph¸t triÓn khoa häc vµ c«ng nghª:</t>
  </si>
  <si>
    <t xml:space="preserve"> b.5/. Tæng lîi nhuËn kÕ to¸n tr­íc thuÕ thùc hiÖn trong kú (sau khi trÝch quü KHCN):</t>
  </si>
  <si>
    <t xml:space="preserve">  b.6/. Chi phÝ thuÕ thu nhËp doanh nghiÖp hiÖn hµnh:</t>
  </si>
  <si>
    <t xml:space="preserve">   b.6.1/. Chi phÝ thuÕ TNDN theo thuÕ suÊt hiÖn hµnh 25%: (b.5.1 = (b.3-b.4) x 25%):</t>
  </si>
  <si>
    <t xml:space="preserve">   b.6.2/.Chi phÝ thuÕ TNDN hiÖn hµnh ®­îc gi¶m 30% theo Tt­ 140/2012:</t>
  </si>
  <si>
    <t xml:space="preserve">   b.6.3/. Chi phÝ thuÕ TNDN hiÖn hµnh ph¶i nép: (b.4.3 = b.4.1 -b.4.2):</t>
  </si>
  <si>
    <t xml:space="preserve">   b.6.4/. Chi phÝ thuÕ TNDN ph¶I nép cña n¨m tr­íc:</t>
  </si>
  <si>
    <t xml:space="preserve">  b.7/. Lîi nhuËn sau thuÕ TNDN: (b.7 = b.7.1+ b.7.2):</t>
  </si>
  <si>
    <t xml:space="preserve">   b.7.1/. Lîi nhuËn sau thuÕ TNDN n¨m nay: (b.7.1 = b.1 -b.6.3):</t>
  </si>
  <si>
    <t xml:space="preserve">   b.7.2/. Lîi nhuËn sau thuÕ TNDN n¨m tr­íc chuyÓn sang:</t>
  </si>
  <si>
    <t xml:space="preserve">  b.7/. Lîi nhuËn sau thuÕ TNDN tõ chªnh lÖch tû gi¸ hèi ®o¸I cuèi kú:</t>
  </si>
  <si>
    <t xml:space="preserve">  b.8. Ph©n phèi lîi nhuËn:</t>
  </si>
  <si>
    <t xml:space="preserve">   b.8.1/. Chia lîi nhuËn, cæ tøc cho c¸c ®¬n vÞ:</t>
  </si>
  <si>
    <t xml:space="preserve">   b.8.2/. Trõ c¸c kho¶n kh¸c:</t>
  </si>
  <si>
    <t xml:space="preserve">   b.8.3/. TrÝch quü dù phßng Tµi chÝnh:</t>
  </si>
  <si>
    <t xml:space="preserve">   b.8.4/. Lîi nhuËn ®­îc chia theo vèn CSH ®Çu t­ t¹i ®¬n vÞ:</t>
  </si>
  <si>
    <t>- Lîi nhuËn ®Ó l¹i bæ sung vèn ®iÒu lÖ t¹i ®¬n vÞ:</t>
  </si>
  <si>
    <t>- Lîi nhuËn ph¶i nép TËp ®oµn:</t>
  </si>
  <si>
    <t xml:space="preserve">   b.8.5/. Lîi nhuËn ®­îc chia theo vèn ®¬n vÞ tù huy ®éng</t>
  </si>
  <si>
    <t xml:space="preserve">      - TrÝch quü ®Çu t­ ph¸t triÓn:</t>
  </si>
  <si>
    <t xml:space="preserve">      - TrÝch quü th­ëng BQL ®iÒu hµnh:</t>
  </si>
  <si>
    <t xml:space="preserve">      - TrÝch quü khen th­ëng:</t>
  </si>
  <si>
    <t xml:space="preserve">      - TrÝch quü phóc lîi:</t>
  </si>
  <si>
    <t xml:space="preserve">      - TrÝch quü hç trî s¾p xÕp vµ ph¸t triÓn doanh nghiÖp:</t>
  </si>
  <si>
    <t xml:space="preserve">   b.8.6/. Bæ sung quü KT, PL tõ quü §TPT:</t>
  </si>
  <si>
    <t xml:space="preserve">   b.8.7/. Bæ sung quü KT, PL tõ LN chia theo vèn CSH:</t>
  </si>
  <si>
    <t>Chæ Sã, Ngaìy 25 thaïng 02 nàm 2014</t>
  </si>
  <si>
    <t>NGÆÅÌI LÁÛP BIÃØU</t>
  </si>
  <si>
    <t>KÃÚ TOAÏN TRÆÅÍNG</t>
  </si>
  <si>
    <t>TÄØNG GIAÏM ÂÄÚC</t>
  </si>
  <si>
    <t xml:space="preserve"> 08.  Tàng, giaím taìi saín cäú âënh hæîu hçnh:</t>
  </si>
  <si>
    <t>Khoaín muûc</t>
  </si>
  <si>
    <t>Nhaì cæía, váût kiãún truïc</t>
  </si>
  <si>
    <t>Maïy moïc thiãút bë</t>
  </si>
  <si>
    <t>Phæång tiãûn váûn taíi truyãön dáùn</t>
  </si>
  <si>
    <t>Thiãút bë duûng cuû quaín lyï</t>
  </si>
  <si>
    <t>Væåìn cáy láu nàm</t>
  </si>
  <si>
    <t>TSCÂ khaïc</t>
  </si>
  <si>
    <t>Täøng cäüng</t>
  </si>
  <si>
    <t>Nguyãn giaï TSCÂ hæîu hçnh</t>
  </si>
  <si>
    <t xml:space="preserve">  Säú dæ âáöu kyì</t>
  </si>
  <si>
    <t>- Mua trong kyì</t>
  </si>
  <si>
    <t>- Âáöu tæ XDCB hoaìn thaình</t>
  </si>
  <si>
    <t>- Tàng khaïc</t>
  </si>
  <si>
    <t>- Chuyãøn sang BÂS âáöu tæ</t>
  </si>
  <si>
    <t>- Thanh lyï, nhæåüng baïn</t>
  </si>
  <si>
    <t>- Giaím khaïc</t>
  </si>
  <si>
    <t xml:space="preserve"> Säú dæ cuäúi kyì</t>
  </si>
  <si>
    <t>Giaï trë hao moìn luyî kãú</t>
  </si>
  <si>
    <t xml:space="preserve"> Säú dæ âáöu kyì</t>
  </si>
  <si>
    <t>- Kháúu hao trong kyì</t>
  </si>
  <si>
    <t>Giaï trë coìn laûi cuía TSCÂ HH</t>
  </si>
  <si>
    <t>- Taûi ngaìy âáöu kyì</t>
  </si>
  <si>
    <t>- Taûi ngaìy cuäúi kyì</t>
  </si>
  <si>
    <t xml:space="preserve">   * Giaï trë coìn laûi cuäúi kyì cuía TSCÂ hæîu hçnh âaî duìng thãú cháúp, cáöm cäú caïc khoaín vay:</t>
  </si>
  <si>
    <t xml:space="preserve">* Nguyãn giaï TSCÂ cuäúi kyì âaî kháúu hao hãút nhæng váùn coìn sæí duûng: </t>
  </si>
  <si>
    <t>* Nguyãn giaï TSCÂ cuäúi kyì chåì thanh lyï:</t>
  </si>
  <si>
    <t xml:space="preserve"> 09.  Tàng, giaím taìi saín cäú âënh thuã taìi chênh:</t>
  </si>
  <si>
    <t>Nguyãn giaï TSCÂ thuã TC</t>
  </si>
  <si>
    <t xml:space="preserve">  Säú dæ âáöu nàm</t>
  </si>
  <si>
    <t>- Thuã taìi chênh trong nàm</t>
  </si>
  <si>
    <t>- Mua laûi TSCÂ thuã taìi chênh</t>
  </si>
  <si>
    <t>- Traí laûi TSCÂ thuã taìi chênh</t>
  </si>
  <si>
    <t xml:space="preserve"> Säú dæ cuäúi nàm</t>
  </si>
  <si>
    <t>Giaï trë coìn laûi cuía TSCÂ thuã TC</t>
  </si>
  <si>
    <t>- Taûi ngaìy âáöu nàm</t>
  </si>
  <si>
    <t>- Taûi ngaìy cuäúi nàm</t>
  </si>
  <si>
    <t xml:space="preserve">   * Tiãön thuã phaït sinh thãm âæåüc ghi nháûn laì chi phê trong nàm:</t>
  </si>
  <si>
    <t>* Càn cæï âãø xaïc âënh tiãön thuã phaït sinh thãm:</t>
  </si>
  <si>
    <t>* Âiãöu khoaín gia haûn thuã hoàûc quyãön âæåüc mua taìi saín:</t>
  </si>
  <si>
    <t xml:space="preserve"> 10.  Tàng, giaím taìi saín cäú âënh vä hçnh:</t>
  </si>
  <si>
    <t>Quyãön sæí duûng âáút</t>
  </si>
  <si>
    <t>Baín quyãön, bàòng saïng chãú</t>
  </si>
  <si>
    <t>Nhaîn hiãûu haìng hoaï</t>
  </si>
  <si>
    <t>Pháön mãöm maïy vi tênh</t>
  </si>
  <si>
    <t>Nguyãn giaï TSCÂ vä hçnh</t>
  </si>
  <si>
    <t>- Taûo ra tæì näüi bäü DN</t>
  </si>
  <si>
    <t>- Tàng do håüp nháút KD</t>
  </si>
  <si>
    <t>Giaï trë coìn laûi cuía TSCÂ VH</t>
  </si>
  <si>
    <t xml:space="preserve"> 11. Chi phê xáy dæûng cå baín dåí dang:</t>
  </si>
  <si>
    <t>Ngaìy 31/12/2013</t>
  </si>
  <si>
    <t xml:space="preserve">   - Täøng säú chi phê xáy dæûng cå baín dåí dang:</t>
  </si>
  <si>
    <t xml:space="preserve">     Trong âoï: Nhæîng cäng trçnh låïn:</t>
  </si>
  <si>
    <t xml:space="preserve">        + Cäng trçnh: Cao su KTCB träöng nàm 2010 525,72 ha </t>
  </si>
  <si>
    <t xml:space="preserve">        + Cäng trçnh:  Cao su KTCB träöng nàm 2011 1.115,37 ha </t>
  </si>
  <si>
    <t xml:space="preserve">        + Cäng trçnh:  Cao su KTCB träöng nàm 2012 539,65 ha </t>
  </si>
  <si>
    <t xml:space="preserve">        + Cäng trçnh:  Cao su taïi canh träöng nàm 2013 435,35 ha </t>
  </si>
  <si>
    <r>
      <t xml:space="preserve">          + Cäng trçnh: </t>
    </r>
    <r>
      <rPr>
        <sz val="10"/>
        <rFont val="vni-times"/>
        <family val="0"/>
      </rPr>
      <t>Chi phí phaùt sinh thuoäc caùc döï aùn cao su ôû Iamô, Ialaâu</t>
    </r>
  </si>
  <si>
    <t xml:space="preserve">          + Cäng trçnh: Chi phê phaït sinh thuäüc dæû aïn taïi canh träöng måïi  </t>
  </si>
  <si>
    <t xml:space="preserve">   22- Väún chuí såí hæîu:</t>
  </si>
  <si>
    <t xml:space="preserve">    a- Baíng âäúi chiãúu biãún âäüng cuía Väún chuí såí hæîu:</t>
  </si>
  <si>
    <t>Väún âáöu tæ cuía chuí såî hæïu</t>
  </si>
  <si>
    <t>Väún khaïc cuía chuí såí hæîu</t>
  </si>
  <si>
    <t>Quyî âáöu tæ phaït triãøn</t>
  </si>
  <si>
    <t>Quyî dæû phoìng taìi chênh</t>
  </si>
  <si>
    <t>Nguäön väún âáöu tæ XDCB</t>
  </si>
  <si>
    <t>Låüi nhuáûn sau thuãú chæa phán phäúi</t>
  </si>
  <si>
    <t>Säú dæ âáöu kyì nàm træåïc</t>
  </si>
  <si>
    <t>- Tàng väún trong kyì</t>
  </si>
  <si>
    <t>- Låüi nhuáûn tàng trong kyì</t>
  </si>
  <si>
    <t>- Giaím väún trong kyì</t>
  </si>
  <si>
    <t>- Läù trong kyì</t>
  </si>
  <si>
    <t>Säú dæ cuäúi kyì nàm træåïc</t>
  </si>
  <si>
    <t>Säú dæ  âáöu kyì naìy</t>
  </si>
  <si>
    <t>- Tàng väún trong kyì naìy</t>
  </si>
  <si>
    <t>- Låüi nhuáûn tàng trong kyì naìy</t>
  </si>
  <si>
    <t>- Giaím väún trong kyì naìy</t>
  </si>
  <si>
    <t>- Läù trong nàm nay</t>
  </si>
  <si>
    <t xml:space="preserve"> Giaím khaïc</t>
  </si>
  <si>
    <t>Säú dæ cuäúi  kyì naìy</t>
  </si>
  <si>
    <t>Máùu säú B03 - DN</t>
  </si>
  <si>
    <t>CÄNG TY TNHH MTV  CAO SU CHÆ SÃ</t>
  </si>
  <si>
    <t xml:space="preserve">BAÏO CAÏO LÆU CHUYÃØN TIÃÖN TÃÛ </t>
  </si>
  <si>
    <t xml:space="preserve"> NÀM 2013</t>
  </si>
  <si>
    <t>I. Læu chuyãøn tiãön tæì hoaût âäüng kinh doanh</t>
  </si>
  <si>
    <t>1. Tiãön thu tæì baïn haìng, cung cáúp dëch vuû vaì doanh thu khaïc</t>
  </si>
  <si>
    <t>2. Tiãön chi traí cho ngæåìi cung cáúp haìng hoaï vaì dëch vuû</t>
  </si>
  <si>
    <t>3. Tiãön chi traí cho ngæåìi lao âäüng</t>
  </si>
  <si>
    <t>03</t>
  </si>
  <si>
    <t>4. Tiãön chi traí laîi vay</t>
  </si>
  <si>
    <t>04</t>
  </si>
  <si>
    <t>5. Tiãön chi näüp thuãú thu nháûp doanh nghiãûp</t>
  </si>
  <si>
    <t>05</t>
  </si>
  <si>
    <t>6. Tiãön thu khaïc tæì hoaût âäüng kinh doanh</t>
  </si>
  <si>
    <t>06</t>
  </si>
  <si>
    <t>7. Tiãön chi khaïc cho hoaût âäüng kinh doanh</t>
  </si>
  <si>
    <t>07</t>
  </si>
  <si>
    <t>Læu chuyãøn tiãön thuáön tæì hoaût âäüng kinh doanh</t>
  </si>
  <si>
    <t>II. Læu chuyãøn tiãön tæì hoaût âäüng âáöu tæ</t>
  </si>
  <si>
    <t>1. Tiãön chi âãø mua sàõm, xáy dæûng TSCÂ vaì caïc taìi saín daìi haûn khaïc</t>
  </si>
  <si>
    <t>2. Tiãön thu tæì thanh lyï, nhæåüng baïn TSCÂ vaì caïc taìi saín daìi haûn khaïc</t>
  </si>
  <si>
    <t>3. Tiãön chi cho vay, mua caïc cäng cuû nåü cuía âån vë khaïc</t>
  </si>
  <si>
    <t>4. Tiãön thu häöi cho vay, baïn laûi caïc cäng cuû nåü cuía âån vë khaïc</t>
  </si>
  <si>
    <t>5. Tiãön chi âáöu tæ goïp väún vaìo âån vë khaïc</t>
  </si>
  <si>
    <t>6. Tiãön thu häöi âáöu tæ goïp väún vaìo âån vë khaïc</t>
  </si>
  <si>
    <t>7. Tiãön thu laîi cho vay, cäø tæïc vaì låüi nhuáûn âæåüc chia</t>
  </si>
  <si>
    <t>Læu chuyãøn tiãön thuáön tæì hoaût âäüng âáöu tæ</t>
  </si>
  <si>
    <t>III. Læu chuyãøn tiãön tæì hoaût âäüng taìi chênh</t>
  </si>
  <si>
    <t>1. Tiãön thu tæì phaït haình cäø phiãúu, nháûn väún goïp cuía chuí såí hæîu</t>
  </si>
  <si>
    <t>2. Tiãön chi traí väún goïp cho caïc chuí såî hæîu, mua laûi cäø phiãúu</t>
  </si>
  <si>
    <t>cuía doanh nghiãûp âaî phaït haình</t>
  </si>
  <si>
    <t>3. Tiãön vay ngàõn haûn, daìi haûn nháûn âæåüc</t>
  </si>
  <si>
    <t>4. Tiãön chi traí nåü gäúc vay</t>
  </si>
  <si>
    <t>5. Tiãön chi traí nåü thuã taìi chênh</t>
  </si>
  <si>
    <t>6. Cäø tæïc, låüi nhuáûn âaî traí cho chuí såí hæîu</t>
  </si>
  <si>
    <t>Læu chuyãøn tiãön thuáön tæì hoaût âäüng taìi chênh</t>
  </si>
  <si>
    <t>Læu chuyãøn tiãön thuáön trong kyì (20+30+40)</t>
  </si>
  <si>
    <t>Tiãön vaì tæång âæång tiãön âáöu kyì</t>
  </si>
  <si>
    <t>Aính hæåíng cuía thay âäøi tyí giaï häúi âoaïi quy âäøi ngoaûi tãû</t>
  </si>
  <si>
    <t>Tiãön vaì tæång âæång tiãön cuäúi kyì (50+60+61)</t>
  </si>
  <si>
    <t>VII.34</t>
  </si>
  <si>
    <t>Chæ sã, Ngaìy 25 thaïng 02 nàm 2014</t>
  </si>
  <si>
    <t>Ngæåìi Láûp Biãøu</t>
  </si>
  <si>
    <t>Kãú Toaïn Træåíng</t>
  </si>
  <si>
    <t>Täøng Giaïm Âäúc</t>
  </si>
  <si>
    <t xml:space="preserve"> </t>
  </si>
  <si>
    <r>
      <t xml:space="preserve">  </t>
    </r>
    <r>
      <rPr>
        <b/>
        <i/>
        <u val="single"/>
        <sz val="12"/>
        <rFont val="VNtimes new roman"/>
        <family val="2"/>
      </rPr>
      <t>* Ghi chó:</t>
    </r>
    <r>
      <rPr>
        <sz val="12"/>
        <rFont val="VNtimes new roman"/>
        <family val="2"/>
      </rPr>
      <t xml:space="preserve"> </t>
    </r>
    <r>
      <rPr>
        <b/>
        <i/>
        <sz val="12"/>
        <rFont val="VNtimes new roman"/>
        <family val="2"/>
      </rPr>
      <t>Sè liÖu so s¸nh lµ sè liÖu trªn B¸o c¸o tµi chÝnh n¨m 2009 ®· ®­îc TËp ®oµn CN Cao su ViÖt Nam lËp Biªn b¶n x¸c ®Þnh sè liÖu QuyÕt to¸n Tµi chÝnh n¨m 2009 cña C«ng ty Cao su Ch­ Sª ngµy 20/08/2010</t>
    </r>
  </si>
  <si>
    <t>TÁÛP ÂOAÌN CÄNG NGHIÃÛP CAO SU VIÃÛT NAM</t>
  </si>
  <si>
    <t>Máùu säú B01 - DN</t>
  </si>
  <si>
    <t>CÄNG TY TNHH MTV CAO SU CHÆ SÃ</t>
  </si>
  <si>
    <t xml:space="preserve">BAÍNG CÁN ÂÄÚI KÃÚ TOAÏN </t>
  </si>
  <si>
    <t>TAÛI NGAÌY 31 THAÏNG 12 NÀM 2013</t>
  </si>
  <si>
    <t>Âån vë tênh: âäöng</t>
  </si>
  <si>
    <t>CHÈ TIÃU</t>
  </si>
  <si>
    <t>Maî säú</t>
  </si>
  <si>
    <t>Thuyãút minh</t>
  </si>
  <si>
    <t>Säú cuäúi nàm</t>
  </si>
  <si>
    <t>Säú âáöu nàm</t>
  </si>
  <si>
    <t>Taìi khoaín</t>
  </si>
  <si>
    <t>Cuäúi kyì</t>
  </si>
  <si>
    <t>Âáöu kyì</t>
  </si>
  <si>
    <r>
      <t xml:space="preserve">A. TAÌI SAÍN NGÀÕN HAÛN </t>
    </r>
    <r>
      <rPr>
        <b/>
        <sz val="12"/>
        <rFont val="VNtimes new roman"/>
        <family val="2"/>
      </rPr>
      <t>(100 = 110+120+130+140+150)</t>
    </r>
  </si>
  <si>
    <t>I/ Tiãön vaì caïc khoaín tæång âæång tiãön</t>
  </si>
  <si>
    <t xml:space="preserve">1. Tiãön </t>
  </si>
  <si>
    <t>V.01</t>
  </si>
  <si>
    <t>2. Caïc khoaín tæång âæång tiãön</t>
  </si>
  <si>
    <t>II/ Caïc khoaín âáöu tæ taìi chênh ngàõn haûn</t>
  </si>
  <si>
    <t>V.02</t>
  </si>
  <si>
    <t>1. Âáöu tæ  ngàõn haûn</t>
  </si>
  <si>
    <t>2. Dæû phoìng giaím giaï chæïng khoaïn âáöu tæ ngàõn haûn (*)</t>
  </si>
  <si>
    <t>III/ Caïc khoaín phaíi thu ngàõn haûn</t>
  </si>
  <si>
    <t>1. Phaíi thu cuía khaïch haìng</t>
  </si>
  <si>
    <t>2. Traí træåïc cho ngæåìi baïn</t>
  </si>
  <si>
    <t>3. Phaíi thu näüi bäü ngàõn haûn</t>
  </si>
  <si>
    <t>4. Phaíi thu theo tiãún âäü kãú hoaûch HÂ xáy dæûng</t>
  </si>
  <si>
    <t>5. Caïc khoaín phaíi thu khaïc</t>
  </si>
  <si>
    <t>V.03</t>
  </si>
  <si>
    <t>6. Dæû phoìng caïc khoaín phaíi thu khoï âoìi (*)</t>
  </si>
  <si>
    <t>IV/ Haìng täön kho</t>
  </si>
  <si>
    <t>1. Haìng täön kho</t>
  </si>
  <si>
    <t>V.04</t>
  </si>
  <si>
    <t>2. Dæû phoìng giaím giaï haìng täön kho (*)</t>
  </si>
  <si>
    <t>V/ Taìi saín ngàõn haûn khaïc</t>
  </si>
  <si>
    <t>1. Chi phê traí træåïc ngàõn haûn</t>
  </si>
  <si>
    <t>2. Thuãú GTGT âæåüc kháúu træì</t>
  </si>
  <si>
    <t>3. Thuãú vaì caïc khoaín khaïc phaíi thu Nhaì næåïc</t>
  </si>
  <si>
    <t>V.05</t>
  </si>
  <si>
    <t>4. Taìi saín ngàõn haûn khaïc</t>
  </si>
  <si>
    <r>
      <t>B. TAÌI SAÍN DAÌI HAÛN</t>
    </r>
    <r>
      <rPr>
        <b/>
        <sz val="12"/>
        <rFont val="VNtimes new roman"/>
        <family val="2"/>
      </rPr>
      <t xml:space="preserve"> (200=210+220+240+250+260)</t>
    </r>
  </si>
  <si>
    <t>I/ Caïc khoaín phaíi thu daìi haûn</t>
  </si>
  <si>
    <t>1. Phaíi thu daìi haûn cuía khaïch haìng</t>
  </si>
  <si>
    <t>2. Väún kinh doanh åí âån vë træûc thuäüc</t>
  </si>
  <si>
    <t xml:space="preserve">2. Phaíi thu daìi haûn näüi bäü </t>
  </si>
  <si>
    <t>V.06</t>
  </si>
  <si>
    <t>3. Phaíi thu daìi haûn khaïc</t>
  </si>
  <si>
    <t>V.07</t>
  </si>
  <si>
    <t>4. Dæû phoìng phaíi thu dai haûn khoï âoìi (*)</t>
  </si>
  <si>
    <t>II/ Taìi saín cäú âënh</t>
  </si>
  <si>
    <t>1. Taìi saín cäú âënh hæîu hçnh</t>
  </si>
  <si>
    <t>V.08</t>
  </si>
  <si>
    <t xml:space="preserve">   - Nguyãn giaï</t>
  </si>
  <si>
    <t xml:space="preserve">   - Giaï trë hao moìn luyî kãú (*)</t>
  </si>
  <si>
    <t>2. Taìi saín cäú âënh thuã taìi chênh</t>
  </si>
  <si>
    <t>V.09</t>
  </si>
  <si>
    <t>3. Taìi saín cäú âënh vä hçnh</t>
  </si>
  <si>
    <t>V.10</t>
  </si>
  <si>
    <t>4. Chi phê xáy dæûng cå baín dåí dang</t>
  </si>
  <si>
    <t>V.11</t>
  </si>
  <si>
    <t>III/ Báút âäüng saín âáöu tæ</t>
  </si>
  <si>
    <t>V.12</t>
  </si>
  <si>
    <t>- Nguyãn giaï</t>
  </si>
  <si>
    <t>- Giaï trë hao moìn luyî kãú (*)</t>
  </si>
  <si>
    <t>IV/ Caïc khoaín âáöu tæ taìi chênh daìi haûn</t>
  </si>
  <si>
    <t>1. Âáöu tæ vaìo cäng ty con</t>
  </si>
  <si>
    <t>2. Âáöu tæ vaìo cäng ty liãn kãút, liãn doanh</t>
  </si>
  <si>
    <t>3. Âáöu tæ daìi haûn khaïc</t>
  </si>
  <si>
    <t>V.13</t>
  </si>
  <si>
    <t>4. Dæû phoìng giaím giaï chæïng khoaïn âáöu tæ daìi haûn (*)</t>
  </si>
  <si>
    <t>V/ Taìi saín daìi haûn khaïc</t>
  </si>
  <si>
    <t>1. Chi phê traí træåïc daìi haûn</t>
  </si>
  <si>
    <t>V.14</t>
  </si>
  <si>
    <t>2. Taìi saín thuãú thu nháûp hoaîn laûi</t>
  </si>
  <si>
    <t>V.21</t>
  </si>
  <si>
    <t>3. Taìi saín daìi haûn khaïc</t>
  </si>
  <si>
    <t>TÄØNG CÄÜNG TAÌI SAÍN ( 270 = 100 + 200 )</t>
  </si>
  <si>
    <t>NGUÄÖN VÄÚN</t>
  </si>
  <si>
    <r>
      <t>A. NÅÜ PHAÍI TRAÍ</t>
    </r>
    <r>
      <rPr>
        <b/>
        <sz val="12"/>
        <rFont val="VNtimes new roman"/>
        <family val="2"/>
      </rPr>
      <t xml:space="preserve"> ( 300 = 310 + 330 )</t>
    </r>
  </si>
  <si>
    <t>I/ Nåü ngàõn haûn</t>
  </si>
  <si>
    <t>1. Vay vaì nåü ngàõn haûn</t>
  </si>
  <si>
    <t>V.15</t>
  </si>
  <si>
    <t>2. Phaíi traí cho ngæåìi baïn</t>
  </si>
  <si>
    <t>3. Ngæåìi mua traí træåïc tiãön</t>
  </si>
  <si>
    <t>4. Thuãú vaì caïc khoaín phaíi näüp Nhaì næåïc</t>
  </si>
  <si>
    <t>V.16</t>
  </si>
  <si>
    <t>5. Phaíi traí ngæåìi lao âäüng</t>
  </si>
  <si>
    <t>6. Chi phê phaíi traí</t>
  </si>
  <si>
    <t>V.17</t>
  </si>
  <si>
    <t>7. Phaíi traí näüi bäü</t>
  </si>
  <si>
    <t>8. Phaíi traí theo tiãún âäü kãú hoaûch håüp âäöng xáy dæûng</t>
  </si>
  <si>
    <t>9. Caïc khoaín phaíi traí, phaíi näüp ngàõn haûn khaïc</t>
  </si>
  <si>
    <t>319</t>
  </si>
  <si>
    <t>V.18</t>
  </si>
  <si>
    <t xml:space="preserve">10. Dæû phoìng phaíi traí ngàõn haûn </t>
  </si>
  <si>
    <t>11. Quyî khen thæåíng, phuïc låüi</t>
  </si>
  <si>
    <t>II/ Nåü daìi haûn</t>
  </si>
  <si>
    <t>1. Phaíi traí daìi haûn ngæåìi baïn</t>
  </si>
  <si>
    <t>2. Phaíi traí daìi haûn näüi bäü</t>
  </si>
  <si>
    <t>V.19</t>
  </si>
  <si>
    <t>3. Phaíi traí daìi haûn khaïc</t>
  </si>
  <si>
    <t>4. Vay vaì nåü daìi haûn</t>
  </si>
  <si>
    <t>V.20</t>
  </si>
  <si>
    <t>5. Thuãú thu nháûp  hoaîn laûi phaíi traí</t>
  </si>
  <si>
    <t>6. Dæû phoìng tråü cáúp máút viãûc laìm</t>
  </si>
  <si>
    <t>7. Dæû phoìng phaíi traí daìi haûn</t>
  </si>
  <si>
    <t>8. Doanh thu chæa thæûc hiãûn âæåüc</t>
  </si>
  <si>
    <t>9. Quyî phaït triãøn khoa hoüc vaì cäng nghãû</t>
  </si>
  <si>
    <r>
      <t xml:space="preserve">B. VÄÚN CHUÍ SÅÍ HÆÎU </t>
    </r>
    <r>
      <rPr>
        <b/>
        <sz val="12"/>
        <rFont val="VNtimes new roman"/>
        <family val="2"/>
      </rPr>
      <t>( 400 = 410 + 430 )</t>
    </r>
  </si>
  <si>
    <t>I/  Väún chuí såí hæîu</t>
  </si>
  <si>
    <t>V.22</t>
  </si>
  <si>
    <t>1. Väún âáöu tæ cuía chuí såí hæîu</t>
  </si>
  <si>
    <t>2. Thàûng dæ väún cäø pháön</t>
  </si>
  <si>
    <t>3. Väún khaïc cuía chuí såí hæîu</t>
  </si>
  <si>
    <t>4. Cäø phiãúu quyî (*)</t>
  </si>
  <si>
    <t>5. Chãnh lãûch âaïnh giaï laûi taìi saín</t>
  </si>
  <si>
    <t>6. Chãnh lãûch tyí giaï häúi âoaïi</t>
  </si>
  <si>
    <t>7. Quyî âáöu tæ phaït triãøn</t>
  </si>
  <si>
    <t>8. Quyî dæû phoìng taìi chênh</t>
  </si>
  <si>
    <t>9. Quyî khaïc thuäüc väún chuí såí hæîu</t>
  </si>
  <si>
    <t>10. Låüi nhuáûn sau thuãú chæa phán phäúi</t>
  </si>
  <si>
    <t>9. Nguäön väún âáöu tæ XDCB</t>
  </si>
  <si>
    <t>II/ Nguäön kinh phê, quyî khaïc</t>
  </si>
  <si>
    <t>1. Quyî khen thæåíng, phuïc låüi</t>
  </si>
  <si>
    <t xml:space="preserve">2. Nguäön kinh phê </t>
  </si>
  <si>
    <t>V.23</t>
  </si>
  <si>
    <t>A.Nguäön kinh phê chi sæû nghiãûp nàm træåïc</t>
  </si>
  <si>
    <t>B Nguäön kinh phê chi sæû nghiãûp nàm nay</t>
  </si>
  <si>
    <t>3. Nguäön K.phê hçnh thaình TSCÂ</t>
  </si>
  <si>
    <t>TÄØNG NGUÄÖN VÄÚN ( 440 = 300 + 400 )</t>
  </si>
  <si>
    <t>CAÏC CHÈ TIÃU NGOAÌI BAÍNG CÁN ÂÄÚI KÃÚ TOAÏN</t>
  </si>
  <si>
    <t>Chè tiãu</t>
  </si>
  <si>
    <t>1. Taìi saín thuã ngoaìi</t>
  </si>
  <si>
    <t>2. Váût tæ haìng hoaï nháûn giæî häü, nháûn gia cäng</t>
  </si>
  <si>
    <t>3. Haìng hoaï nháûn baïn häü, nháûn kyï gæíi, kyï cæåüc</t>
  </si>
  <si>
    <t>4. Nåü khoï âoìi âaî xæí lyï</t>
  </si>
  <si>
    <t>5. Ngoaûi tãû caïc loaûi (USD)</t>
  </si>
  <si>
    <t>6. Dæû toaïn chi sæû nghiãûp, dæû aïn</t>
  </si>
  <si>
    <t>Chæ Sã, ngaìy 25 thaïng 02 nàm 2014</t>
  </si>
  <si>
    <t>Ngæåìi Láûp Biãøu                                       Kãú Toaïn Træåíng</t>
  </si>
  <si>
    <t xml:space="preserve">Täøng Giaïm Âäúc </t>
  </si>
  <si>
    <t>Máùu säú B 02-DN</t>
  </si>
  <si>
    <t xml:space="preserve"> BAÏO CAÏO KÃÚT QUAÍ HOAÛT ÂÄÜNG KINH DOANH NÀM 2013</t>
  </si>
  <si>
    <t>I/. TÇNH HÇNH HOAÛT ÂÄÜNG SAÍN XUÁÚT KINH DOANH:</t>
  </si>
  <si>
    <t>ÂVT:Âäöng</t>
  </si>
  <si>
    <t>Nàm nay</t>
  </si>
  <si>
    <t>Nàm træåïc</t>
  </si>
  <si>
    <t>2</t>
  </si>
  <si>
    <t>1. Doanh thu baïn haìng vaì cung cáúp dëch vuû</t>
  </si>
  <si>
    <t>01</t>
  </si>
  <si>
    <t>VI.25</t>
  </si>
  <si>
    <t>2. Caïc khoaín giaím træì doanh thu</t>
  </si>
  <si>
    <t>02</t>
  </si>
  <si>
    <t>VI.26</t>
  </si>
  <si>
    <t>3. Doanh thu thuáön vãö baïn haìng vaì cung cáúp dëch vuû (10 = 01-02)</t>
  </si>
  <si>
    <t>10</t>
  </si>
  <si>
    <t>VI.27</t>
  </si>
  <si>
    <t>4. Giaï väún haìng baïn</t>
  </si>
  <si>
    <t>11</t>
  </si>
  <si>
    <t>VI.28</t>
  </si>
  <si>
    <r>
      <t xml:space="preserve">5. Låüi nhuáûn gäüp vãö baïn haìng vaì cung cáúp dëch vuû </t>
    </r>
    <r>
      <rPr>
        <sz val="11"/>
        <rFont val="VNtimes new roman"/>
        <family val="2"/>
      </rPr>
      <t>(20=10-11)</t>
    </r>
  </si>
  <si>
    <t>20</t>
  </si>
  <si>
    <t>6. Doanh thu hoaût âäüng taìi chênh</t>
  </si>
  <si>
    <t>21</t>
  </si>
  <si>
    <t>VI.29</t>
  </si>
  <si>
    <t>7. Chi phê taìi chênh</t>
  </si>
  <si>
    <t>22</t>
  </si>
  <si>
    <t>VI.30</t>
  </si>
  <si>
    <t>Trong âoï: Chi phê laîi vay</t>
  </si>
  <si>
    <t>23</t>
  </si>
  <si>
    <t>8. Chi phê baïn haìng</t>
  </si>
  <si>
    <t>24</t>
  </si>
  <si>
    <t>9. Chi phê quaín lyï doanh nghiãûp</t>
  </si>
  <si>
    <t>25</t>
  </si>
  <si>
    <r>
      <t xml:space="preserve">10. Låüi nhuáûn thuáön tæì hoaût âäüng kinh doanh </t>
    </r>
    <r>
      <rPr>
        <sz val="10"/>
        <rFont val="VNtimes new roman"/>
        <family val="2"/>
      </rPr>
      <t>(30=20+(21-22)-(24+25))</t>
    </r>
  </si>
  <si>
    <t>30</t>
  </si>
  <si>
    <t>11. Thu nháûp khaïc</t>
  </si>
  <si>
    <t>31</t>
  </si>
  <si>
    <t>12. Chi phê khaïc</t>
  </si>
  <si>
    <t>32</t>
  </si>
  <si>
    <r>
      <t xml:space="preserve">13. Låüi nhuáûn khaïc </t>
    </r>
    <r>
      <rPr>
        <sz val="11"/>
        <rFont val="VNtimes new roman"/>
        <family val="2"/>
      </rPr>
      <t>(40=31-32)</t>
    </r>
  </si>
  <si>
    <t>40</t>
  </si>
  <si>
    <t>14. Täøng låüi nhuáûn kãú toaïn træåïc thuãú ( 50 = 30+40 )</t>
  </si>
  <si>
    <t>50</t>
  </si>
  <si>
    <t>15. Chi phê thuãú TNDN hiãûn haình</t>
  </si>
  <si>
    <t>51</t>
  </si>
  <si>
    <t>VI.31</t>
  </si>
  <si>
    <t>16. Chi phê thuãú TNDN hoaîn laûi</t>
  </si>
  <si>
    <t>52</t>
  </si>
  <si>
    <t>VI.32</t>
  </si>
  <si>
    <t>18. Låüi nhuáûn sau thuãú thu nháûp doanh nghiãûp ( 60 = 50-51-52)</t>
  </si>
  <si>
    <t>60</t>
  </si>
  <si>
    <t>18. Laîi cå baín trãn cäø phiãúu (*)</t>
  </si>
  <si>
    <t>70</t>
  </si>
  <si>
    <t>Chæ Sã, ngaìy 15 thaïng 03 nàm 2010</t>
  </si>
  <si>
    <t>Ngæåìi láûp biãøu                                  Kãú toaïn træåíng</t>
  </si>
  <si>
    <t>Giaïm âäúc</t>
  </si>
  <si>
    <t>Häö Hæîu Nghéa                                        Lã Quang Thaïi                                  Nguyãùn Quäúc Khaïnh</t>
  </si>
  <si>
    <r>
      <t>*Ghi chuï:</t>
    </r>
    <r>
      <rPr>
        <sz val="11"/>
        <rFont val="VNtimes new roman"/>
        <family val="2"/>
      </rPr>
      <t xml:space="preserve"> Cäüt doanh thu khaïc, chi phê khaïc, låüi nhuáûn khaïc cuía nàm 2013 coï âiãöu chènh säú liãûu Biãn Baín cuía Kiãøm </t>
    </r>
  </si>
  <si>
    <t>toaïn Nhaì næåïc ngaìy 02/12/2013 vãö kiãøm toaïn Baïo caïo taìi chênh nàm 2012.</t>
  </si>
  <si>
    <t>II/. TÇNH HÇNH THÆÛC HIÃÛN NGHÉA VUÛ VÅÏI NHAÌ NÆÅÏC</t>
  </si>
  <si>
    <t>ÂVT: âäöng</t>
  </si>
  <si>
    <t>MAÎ SÄÚ</t>
  </si>
  <si>
    <t>Säú coìn phaíi näüp âáöu kyì</t>
  </si>
  <si>
    <t>Säú  phaíi näüp kyì naìy</t>
  </si>
  <si>
    <t>Säú âaî näüp kyì naìy</t>
  </si>
  <si>
    <t>Säú coìn phaíi näüp cuäúi kyì</t>
  </si>
  <si>
    <t>A</t>
  </si>
  <si>
    <t>B</t>
  </si>
  <si>
    <t>6=1+2-4</t>
  </si>
  <si>
    <t>I/. Thuãú</t>
  </si>
  <si>
    <t>1. Thuãú giaï trë gia tàng haìng baïn näüi âëa</t>
  </si>
  <si>
    <t>2. Thuãú giaï trë gia tàng haìng nháûp kháøu</t>
  </si>
  <si>
    <t>3. Thuãú tiãu thuû âàût biãût</t>
  </si>
  <si>
    <t>4. Thuãú xuáút, nháûp kháøu</t>
  </si>
  <si>
    <t>5. Thuãú thu nháûp doanh nghiãûp</t>
  </si>
  <si>
    <t xml:space="preserve">6. Thuãú taìi nguyãn </t>
  </si>
  <si>
    <t>7. Thuãú nhaì âáút</t>
  </si>
  <si>
    <t>8. Tiãön thuã âáút</t>
  </si>
  <si>
    <t>9. Caïc loaûi thuãú khaïc</t>
  </si>
  <si>
    <t>- Thuãú Män baìi</t>
  </si>
  <si>
    <t>- Thuãú thu nháûp caïc nhán</t>
  </si>
  <si>
    <t>- Caïc loaûi thuãú khaïc</t>
  </si>
  <si>
    <t>II/. Caïc khoaín phaíi näüp khaïc</t>
  </si>
  <si>
    <t>1. Caïc khoaín phuû thu</t>
  </si>
  <si>
    <t>2. Caïc khoaín phê, lãû phê</t>
  </si>
  <si>
    <t>3. Caïc khoaín khaïc</t>
  </si>
  <si>
    <t>- Thu âiãöu tiãút</t>
  </si>
  <si>
    <t>- Caïc khoaín näüp phaût</t>
  </si>
  <si>
    <t>- Näüp khaïc</t>
  </si>
  <si>
    <t>TÄØNG CÄÜNG (40 = 10+30)</t>
  </si>
  <si>
    <t>Täøng Giaïm âäúc</t>
  </si>
  <si>
    <t>TÁÛP ÂOAÌN CN CAO SU VIÃÛT NAM</t>
  </si>
  <si>
    <t>Biãøu säú 02</t>
  </si>
  <si>
    <t>BAÍNG CÁN ÂÄÚI PHAÏT SINH CAÏC TAÌI KHOAÍN</t>
  </si>
  <si>
    <t>Tæì ngaìy 01/01/2013 âãún 31/12/2013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</si>
  <si>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</si>
  <si>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</si>
  <si>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</si>
  <si>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</si>
  <si>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</si>
  <si>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</si>
  <si>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</si>
  <si>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111             </t>
  </si>
  <si>
    <t xml:space="preserve">TiÒn mÆt                                                        </t>
  </si>
  <si>
    <t xml:space="preserve">1111            </t>
  </si>
  <si>
    <t xml:space="preserve">TiÒn mÆt ViÖt Nam                                               </t>
  </si>
  <si>
    <t xml:space="preserve">11111           </t>
  </si>
  <si>
    <t xml:space="preserve">TiÒn mÆt ViÖt Nam_VP C«ng ty                                    </t>
  </si>
  <si>
    <t xml:space="preserve">11112           </t>
  </si>
  <si>
    <t xml:space="preserve">TiÒn mÆt ViÖt Nam_XN KD Tæng Hîp                                </t>
  </si>
  <si>
    <t xml:space="preserve">11116           </t>
  </si>
  <si>
    <t xml:space="preserve">TiÒn mÆt ViÖt Nam_Dù ¸n IaL©u, Iam¬                             </t>
  </si>
  <si>
    <t xml:space="preserve">1112            </t>
  </si>
  <si>
    <t xml:space="preserve">TiÒn mÆt ngo¹i tÖ                                               </t>
  </si>
  <si>
    <t xml:space="preserve">112             </t>
  </si>
  <si>
    <t xml:space="preserve">TiÒn göi ng©n hµng                                              </t>
  </si>
  <si>
    <t xml:space="preserve">1121            </t>
  </si>
  <si>
    <t xml:space="preserve">TiÒn VND göi ng©n hµng                                          </t>
  </si>
  <si>
    <t xml:space="preserve">11211           </t>
  </si>
  <si>
    <t xml:space="preserve">TiÒn VND göi ng©n hµng_§TPT Gia Lai                             </t>
  </si>
  <si>
    <t xml:space="preserve">11212           </t>
  </si>
  <si>
    <t xml:space="preserve">TiÒn VND göi ng©n hµng_§TPT Ch­ Sª                              </t>
  </si>
  <si>
    <t xml:space="preserve">11213           </t>
  </si>
  <si>
    <t xml:space="preserve">TiÒn  göi ng©n hµng_Ph¸t triÓn Gia Lai                          </t>
  </si>
  <si>
    <t xml:space="preserve">11214           </t>
  </si>
  <si>
    <t xml:space="preserve">TiÒn göi ng©n hµng - SHB Gia Lai                                </t>
  </si>
  <si>
    <t xml:space="preserve">11215           </t>
  </si>
  <si>
    <t xml:space="preserve">TiÒn göi ng©n hµng - NN vµ PTNN KumTum                          </t>
  </si>
  <si>
    <t xml:space="preserve">11216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</si>
</sst>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_);_(@_)"/>
    <numFmt numFmtId="165" formatCode="_(* #,##0.00_);_(* \(#,##0.00\);_(* \-??_);_(@_)"/>
    <numFmt numFmtId="166" formatCode="#,###;\(#,###\)"/>
    <numFmt numFmtId="167" formatCode="\ ###,###,###,###,###"/>
    <numFmt numFmtId="168" formatCode="_(* #,##0_);_(* \(#,##0\);_(* &quot;-&quot;??_);_(@_)"/>
    <numFmt numFmtId="169" formatCode="_(* #,##0_);_(* \(#,##0\);_(* \-??_);_(@_)"/>
    <numFmt numFmtId="170" formatCode="###,###,###,###,###"/>
    <numFmt numFmtId="171" formatCode="0.0%"/>
    <numFmt numFmtId="172" formatCode="#,##0.000"/>
  </numFmts>
  <fonts count="46">
    <font>
      <sz val="10"/>
      <name val="Arial"/>
      <family val="0"/>
    </font>
    <font>
      <b/>
      <sz val="12"/>
      <name val="VNtimes new roman"/>
      <family val="2"/>
    </font>
    <font>
      <sz val="10"/>
      <name val="VNtimes new roman"/>
      <family val="2"/>
    </font>
    <font>
      <b/>
      <sz val="10"/>
      <name val="VNtimes new roman"/>
      <family val="2"/>
    </font>
    <font>
      <sz val="12"/>
      <name val="VNtimes new roman"/>
      <family val="2"/>
    </font>
    <font>
      <b/>
      <sz val="11"/>
      <name val="VNtimes new roman"/>
      <family val="2"/>
    </font>
    <font>
      <b/>
      <sz val="18"/>
      <name val="VNtimes new roman"/>
      <family val="2"/>
    </font>
    <font>
      <b/>
      <sz val="15"/>
      <name val="VNtimes new roman"/>
      <family val="2"/>
    </font>
    <font>
      <b/>
      <u val="single"/>
      <sz val="12"/>
      <name val="VNtimes new roman"/>
      <family val="2"/>
    </font>
    <font>
      <sz val="12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u val="single"/>
      <sz val="12"/>
      <name val="VNtimes new roman"/>
      <family val="2"/>
    </font>
    <font>
      <i/>
      <sz val="13"/>
      <name val="VNtimes new roman"/>
      <family val="2"/>
    </font>
    <font>
      <b/>
      <sz val="13"/>
      <name val="VNtimes new roman"/>
      <family val="2"/>
    </font>
    <font>
      <sz val="11"/>
      <name val="VNtimes new roman"/>
      <family val="2"/>
    </font>
    <font>
      <b/>
      <sz val="17"/>
      <name val="VNtimes new roman"/>
      <family val="2"/>
    </font>
    <font>
      <sz val="13"/>
      <name val="VNtimes new roman"/>
      <family val="2"/>
    </font>
    <font>
      <b/>
      <i/>
      <sz val="11"/>
      <name val="VNtimes new roman"/>
      <family val="2"/>
    </font>
    <font>
      <b/>
      <u val="single"/>
      <sz val="11"/>
      <name val="VNtimes new roman"/>
      <family val="2"/>
    </font>
    <font>
      <i/>
      <sz val="11"/>
      <name val="VNtimes new roman"/>
      <family val="2"/>
    </font>
    <font>
      <b/>
      <sz val="16"/>
      <name val="VNtimes new roman"/>
      <family val="2"/>
    </font>
    <font>
      <sz val="10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8"/>
      <name val="VNtimes new roman"/>
      <family val="2"/>
    </font>
    <font>
      <b/>
      <i/>
      <sz val="12"/>
      <name val="VNtimes new roman"/>
      <family val="2"/>
    </font>
    <font>
      <i/>
      <sz val="12"/>
      <name val="VNtimes new roman"/>
      <family val="2"/>
    </font>
    <font>
      <b/>
      <i/>
      <sz val="12"/>
      <name val="Times New Roman"/>
      <family val="1"/>
    </font>
    <font>
      <b/>
      <i/>
      <sz val="12"/>
      <name val=".VnTime"/>
      <family val="2"/>
    </font>
    <font>
      <sz val="10"/>
      <name val=".VnArial"/>
      <family val="2"/>
    </font>
    <font>
      <sz val="10.5"/>
      <name val="VNtimes new roman"/>
      <family val="2"/>
    </font>
    <font>
      <b/>
      <sz val="10.5"/>
      <name val="VNtimes new roman"/>
      <family val="2"/>
    </font>
    <font>
      <b/>
      <i/>
      <sz val="10.5"/>
      <name val="VNtimes new roman"/>
      <family val="2"/>
    </font>
    <font>
      <sz val="12"/>
      <color indexed="8"/>
      <name val="VNtimes new roman"/>
      <family val="2"/>
    </font>
    <font>
      <b/>
      <i/>
      <sz val="12"/>
      <color indexed="8"/>
      <name val="VNtimes new roman"/>
      <family val="2"/>
    </font>
    <font>
      <b/>
      <i/>
      <sz val="12"/>
      <color indexed="10"/>
      <name val="VNtimes new roman"/>
      <family val="2"/>
    </font>
    <font>
      <sz val="10"/>
      <name val="vni-times"/>
      <family val="0"/>
    </font>
    <font>
      <b/>
      <sz val="9"/>
      <name val="VNtimes new roman"/>
      <family val="2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u val="single"/>
      <sz val="10"/>
      <name val="VNtimes new roman"/>
      <family val="2"/>
    </font>
    <font>
      <b/>
      <i/>
      <u val="single"/>
      <sz val="12"/>
      <name val="VNtimes new roman"/>
      <family val="2"/>
    </font>
    <font>
      <i/>
      <sz val="12"/>
      <name val=".VnTime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shrinkToFit="1"/>
    </xf>
    <xf numFmtId="3" fontId="8" fillId="0" borderId="7" xfId="0" applyNumberFormat="1" applyFont="1" applyBorder="1" applyAlignment="1">
      <alignment horizontal="right" shrinkToFit="1"/>
    </xf>
    <xf numFmtId="3" fontId="8" fillId="0" borderId="8" xfId="0" applyNumberFormat="1" applyFont="1" applyBorder="1" applyAlignment="1">
      <alignment horizontal="right" shrinkToFit="1"/>
    </xf>
    <xf numFmtId="0" fontId="4" fillId="4" borderId="0" xfId="0" applyFont="1" applyFill="1" applyAlignment="1">
      <alignment horizontal="center" shrinkToFit="1"/>
    </xf>
    <xf numFmtId="0" fontId="4" fillId="5" borderId="0" xfId="0" applyFont="1" applyFill="1" applyAlignment="1">
      <alignment horizontal="center" shrinkToFit="1"/>
    </xf>
    <xf numFmtId="3" fontId="4" fillId="0" borderId="0" xfId="0" applyNumberFormat="1" applyFont="1" applyAlignment="1">
      <alignment horizontal="right" shrinkToFit="1"/>
    </xf>
    <xf numFmtId="3" fontId="4" fillId="0" borderId="0" xfId="0" applyNumberFormat="1" applyFont="1" applyAlignment="1">
      <alignment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1" fillId="0" borderId="9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shrinkToFit="1"/>
    </xf>
    <xf numFmtId="3" fontId="1" fillId="0" borderId="10" xfId="0" applyNumberFormat="1" applyFont="1" applyBorder="1" applyAlignment="1">
      <alignment shrinkToFit="1"/>
    </xf>
    <xf numFmtId="3" fontId="1" fillId="0" borderId="11" xfId="0" applyNumberFormat="1" applyFont="1" applyBorder="1" applyAlignment="1">
      <alignment shrinkToFit="1"/>
    </xf>
    <xf numFmtId="0" fontId="4" fillId="0" borderId="9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center" shrinkToFit="1"/>
    </xf>
    <xf numFmtId="3" fontId="4" fillId="0" borderId="10" xfId="0" applyNumberFormat="1" applyFont="1" applyBorder="1" applyAlignment="1">
      <alignment shrinkToFit="1"/>
    </xf>
    <xf numFmtId="3" fontId="4" fillId="0" borderId="11" xfId="0" applyNumberFormat="1" applyFont="1" applyBorder="1" applyAlignment="1">
      <alignment shrinkToFit="1"/>
    </xf>
    <xf numFmtId="0" fontId="1" fillId="4" borderId="0" xfId="0" applyFont="1" applyFill="1" applyAlignment="1">
      <alignment horizontal="center" shrinkToFit="1"/>
    </xf>
    <xf numFmtId="0" fontId="1" fillId="5" borderId="0" xfId="0" applyFont="1" applyFill="1" applyAlignment="1">
      <alignment horizontal="center" shrinkToFit="1"/>
    </xf>
    <xf numFmtId="3" fontId="1" fillId="0" borderId="0" xfId="0" applyNumberFormat="1" applyFont="1" applyAlignment="1">
      <alignment horizontal="right" shrinkToFit="1"/>
    </xf>
    <xf numFmtId="3" fontId="1" fillId="0" borderId="0" xfId="0" applyNumberFormat="1" applyFont="1" applyAlignment="1">
      <alignment shrinkToFit="1"/>
    </xf>
    <xf numFmtId="164" fontId="9" fillId="0" borderId="10" xfId="21" applyNumberFormat="1" applyFont="1" applyFill="1" applyBorder="1" applyAlignment="1">
      <alignment vertical="center"/>
      <protection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shrinkToFit="1"/>
    </xf>
    <xf numFmtId="3" fontId="8" fillId="0" borderId="10" xfId="0" applyNumberFormat="1" applyFont="1" applyBorder="1" applyAlignment="1">
      <alignment shrinkToFit="1"/>
    </xf>
    <xf numFmtId="3" fontId="8" fillId="0" borderId="11" xfId="0" applyNumberFormat="1" applyFont="1" applyBorder="1" applyAlignment="1">
      <alignment shrinkToFit="1"/>
    </xf>
    <xf numFmtId="3" fontId="8" fillId="0" borderId="0" xfId="0" applyNumberFormat="1" applyFont="1" applyAlignment="1">
      <alignment shrinkToFit="1"/>
    </xf>
    <xf numFmtId="164" fontId="11" fillId="0" borderId="10" xfId="21" applyNumberFormat="1" applyFont="1" applyFill="1" applyBorder="1" applyAlignment="1">
      <alignment vertical="center"/>
      <protection/>
    </xf>
    <xf numFmtId="3" fontId="4" fillId="2" borderId="10" xfId="0" applyNumberFormat="1" applyFont="1" applyFill="1" applyBorder="1" applyAlignment="1">
      <alignment shrinkToFit="1"/>
    </xf>
    <xf numFmtId="3" fontId="4" fillId="2" borderId="11" xfId="0" applyNumberFormat="1" applyFont="1" applyFill="1" applyBorder="1" applyAlignment="1">
      <alignment shrinkToFit="1"/>
    </xf>
    <xf numFmtId="0" fontId="12" fillId="0" borderId="0" xfId="0" applyFont="1" applyAlignment="1">
      <alignment shrinkToFit="1"/>
    </xf>
    <xf numFmtId="3" fontId="12" fillId="0" borderId="0" xfId="0" applyNumberFormat="1" applyFont="1" applyAlignment="1">
      <alignment shrinkToFit="1"/>
    </xf>
    <xf numFmtId="0" fontId="12" fillId="0" borderId="0" xfId="0" applyFont="1" applyAlignment="1">
      <alignment/>
    </xf>
    <xf numFmtId="0" fontId="4" fillId="0" borderId="6" xfId="0" applyFont="1" applyBorder="1" applyAlignment="1">
      <alignment horizontal="left" vertical="center" indent="1" shrinkToFit="1"/>
    </xf>
    <xf numFmtId="0" fontId="4" fillId="0" borderId="7" xfId="0" applyFont="1" applyBorder="1" applyAlignment="1">
      <alignment horizontal="center" shrinkToFit="1"/>
    </xf>
    <xf numFmtId="3" fontId="4" fillId="0" borderId="7" xfId="0" applyNumberFormat="1" applyFont="1" applyBorder="1" applyAlignment="1">
      <alignment shrinkToFit="1"/>
    </xf>
    <xf numFmtId="3" fontId="4" fillId="0" borderId="8" xfId="0" applyNumberFormat="1" applyFont="1" applyBorder="1" applyAlignment="1">
      <alignment shrinkToFit="1"/>
    </xf>
    <xf numFmtId="0" fontId="4" fillId="0" borderId="9" xfId="0" applyFont="1" applyBorder="1" applyAlignment="1">
      <alignment horizontal="left" vertical="center" indent="2" shrinkToFit="1"/>
    </xf>
    <xf numFmtId="0" fontId="1" fillId="0" borderId="9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 indent="1" shrinkToFit="1"/>
    </xf>
    <xf numFmtId="0" fontId="4" fillId="0" borderId="13" xfId="0" applyFont="1" applyBorder="1" applyAlignment="1">
      <alignment horizontal="center" shrinkToFit="1"/>
    </xf>
    <xf numFmtId="3" fontId="4" fillId="0" borderId="13" xfId="0" applyNumberFormat="1" applyFont="1" applyBorder="1" applyAlignment="1">
      <alignment shrinkToFit="1"/>
    </xf>
    <xf numFmtId="3" fontId="4" fillId="0" borderId="14" xfId="0" applyNumberFormat="1" applyFont="1" applyBorder="1" applyAlignment="1">
      <alignment shrinkToFit="1"/>
    </xf>
    <xf numFmtId="0" fontId="1" fillId="0" borderId="1" xfId="0" applyFont="1" applyBorder="1" applyAlignment="1">
      <alignment horizontal="left" vertical="center" indent="1" shrinkToFit="1"/>
    </xf>
    <xf numFmtId="0" fontId="1" fillId="0" borderId="1" xfId="0" applyFont="1" applyBorder="1" applyAlignment="1">
      <alignment horizontal="center" shrinkToFit="1"/>
    </xf>
    <xf numFmtId="3" fontId="1" fillId="0" borderId="1" xfId="0" applyNumberFormat="1" applyFont="1" applyBorder="1" applyAlignment="1">
      <alignment shrinkToFit="1"/>
    </xf>
    <xf numFmtId="3" fontId="1" fillId="0" borderId="15" xfId="0" applyNumberFormat="1" applyFont="1" applyBorder="1" applyAlignment="1">
      <alignment shrinkToFit="1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8" fillId="0" borderId="7" xfId="0" applyNumberFormat="1" applyFont="1" applyBorder="1" applyAlignment="1">
      <alignment shrinkToFit="1"/>
    </xf>
    <xf numFmtId="3" fontId="8" fillId="0" borderId="8" xfId="0" applyNumberFormat="1" applyFont="1" applyBorder="1" applyAlignment="1">
      <alignment shrinkToFit="1"/>
    </xf>
    <xf numFmtId="3" fontId="4" fillId="2" borderId="13" xfId="0" applyNumberFormat="1" applyFont="1" applyFill="1" applyBorder="1" applyAlignment="1">
      <alignment shrinkToFit="1"/>
    </xf>
    <xf numFmtId="3" fontId="4" fillId="2" borderId="14" xfId="0" applyNumberFormat="1" applyFont="1" applyFill="1" applyBorder="1" applyAlignment="1">
      <alignment shrinkToFit="1"/>
    </xf>
    <xf numFmtId="0" fontId="1" fillId="0" borderId="2" xfId="0" applyFont="1" applyBorder="1" applyAlignment="1">
      <alignment horizontal="left" vertical="center" indent="1" shrinkToFit="1"/>
    </xf>
    <xf numFmtId="0" fontId="1" fillId="0" borderId="2" xfId="0" applyFont="1" applyBorder="1" applyAlignment="1">
      <alignment horizontal="center" shrinkToFit="1"/>
    </xf>
    <xf numFmtId="3" fontId="1" fillId="0" borderId="2" xfId="0" applyNumberFormat="1" applyFont="1" applyBorder="1" applyAlignment="1">
      <alignment shrinkToFit="1"/>
    </xf>
    <xf numFmtId="3" fontId="1" fillId="0" borderId="16" xfId="0" applyNumberFormat="1" applyFont="1" applyBorder="1" applyAlignment="1">
      <alignment shrinkToFit="1"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left" shrinkToFit="1"/>
    </xf>
    <xf numFmtId="4" fontId="4" fillId="0" borderId="11" xfId="0" applyNumberFormat="1" applyFont="1" applyBorder="1" applyAlignment="1">
      <alignment shrinkToFit="1"/>
    </xf>
    <xf numFmtId="0" fontId="4" fillId="0" borderId="22" xfId="0" applyFont="1" applyBorder="1" applyAlignment="1">
      <alignment horizontal="left" shrinkToFit="1"/>
    </xf>
    <xf numFmtId="3" fontId="4" fillId="0" borderId="22" xfId="0" applyNumberFormat="1" applyFont="1" applyBorder="1" applyAlignment="1">
      <alignment shrinkToFit="1"/>
    </xf>
    <xf numFmtId="3" fontId="4" fillId="0" borderId="23" xfId="0" applyNumberFormat="1" applyFont="1" applyBorder="1" applyAlignment="1">
      <alignment shrinkToFit="1"/>
    </xf>
    <xf numFmtId="0" fontId="13" fillId="0" borderId="0" xfId="0" applyFont="1" applyAlignment="1">
      <alignment horizontal="left" indent="4"/>
    </xf>
    <xf numFmtId="0" fontId="14" fillId="0" borderId="0" xfId="0" applyFont="1" applyAlignment="1">
      <alignment/>
    </xf>
    <xf numFmtId="0" fontId="14" fillId="0" borderId="0" xfId="0" applyFont="1" applyAlignment="1">
      <alignment horizontal="left" indent="5"/>
    </xf>
    <xf numFmtId="0" fontId="14" fillId="0" borderId="0" xfId="0" applyFont="1" applyAlignment="1">
      <alignment shrinkToFit="1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left" indent="5"/>
    </xf>
    <xf numFmtId="165" fontId="4" fillId="0" borderId="0" xfId="0" applyNumberFormat="1" applyFont="1" applyAlignment="1">
      <alignment/>
    </xf>
    <xf numFmtId="4" fontId="4" fillId="0" borderId="0" xfId="0" applyNumberFormat="1" applyFont="1" applyAlignment="1">
      <alignment shrinkToFit="1"/>
    </xf>
    <xf numFmtId="0" fontId="4" fillId="2" borderId="0" xfId="0" applyFont="1" applyFill="1" applyAlignment="1">
      <alignment horizontal="center" shrinkToFit="1"/>
    </xf>
    <xf numFmtId="3" fontId="4" fillId="2" borderId="0" xfId="0" applyNumberFormat="1" applyFont="1" applyFill="1" applyAlignment="1">
      <alignment horizontal="right" shrinkToFit="1"/>
    </xf>
    <xf numFmtId="3" fontId="4" fillId="2" borderId="0" xfId="0" applyNumberFormat="1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49" fontId="15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5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Alignment="1">
      <alignment horizontal="left"/>
    </xf>
    <xf numFmtId="3" fontId="14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3" fontId="18" fillId="2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shrinkToFit="1"/>
    </xf>
    <xf numFmtId="3" fontId="5" fillId="2" borderId="1" xfId="0" applyNumberFormat="1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shrinkToFit="1"/>
    </xf>
    <xf numFmtId="49" fontId="4" fillId="2" borderId="24" xfId="0" applyNumberFormat="1" applyFont="1" applyFill="1" applyBorder="1" applyAlignment="1">
      <alignment horizontal="center" shrinkToFit="1"/>
    </xf>
    <xf numFmtId="3" fontId="4" fillId="2" borderId="24" xfId="0" applyNumberFormat="1" applyFont="1" applyFill="1" applyBorder="1" applyAlignment="1">
      <alignment horizontal="center" shrinkToFit="1"/>
    </xf>
    <xf numFmtId="3" fontId="10" fillId="2" borderId="24" xfId="23" applyNumberFormat="1" applyFont="1" applyFill="1" applyBorder="1" applyAlignment="1">
      <alignment horizontal="right"/>
      <protection/>
    </xf>
    <xf numFmtId="3" fontId="10" fillId="2" borderId="24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center" shrinkToFit="1"/>
    </xf>
    <xf numFmtId="3" fontId="4" fillId="2" borderId="10" xfId="0" applyNumberFormat="1" applyFont="1" applyFill="1" applyBorder="1" applyAlignment="1">
      <alignment horizontal="center" shrinkToFit="1"/>
    </xf>
    <xf numFmtId="3" fontId="10" fillId="2" borderId="10" xfId="23" applyNumberFormat="1" applyFont="1" applyFill="1" applyBorder="1" applyAlignment="1">
      <alignment horizontal="right"/>
      <protection/>
    </xf>
    <xf numFmtId="3" fontId="10" fillId="2" borderId="10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shrinkToFit="1"/>
    </xf>
    <xf numFmtId="3" fontId="10" fillId="2" borderId="0" xfId="23" applyNumberFormat="1" applyFont="1" applyFill="1" applyBorder="1" applyAlignment="1">
      <alignment horizontal="right" shrinkToFit="1"/>
      <protection/>
    </xf>
    <xf numFmtId="0" fontId="15" fillId="2" borderId="0" xfId="0" applyFont="1" applyFill="1" applyBorder="1" applyAlignment="1">
      <alignment/>
    </xf>
    <xf numFmtId="3" fontId="10" fillId="2" borderId="10" xfId="23" applyNumberFormat="1" applyFont="1" applyFill="1" applyBorder="1" applyAlignment="1">
      <alignment horizontal="right" shrinkToFit="1"/>
      <protection/>
    </xf>
    <xf numFmtId="166" fontId="10" fillId="2" borderId="10" xfId="0" applyNumberFormat="1" applyFont="1" applyFill="1" applyBorder="1" applyAlignment="1">
      <alignment horizontal="right"/>
    </xf>
    <xf numFmtId="3" fontId="15" fillId="2" borderId="0" xfId="0" applyNumberFormat="1" applyFont="1" applyFill="1" applyAlignment="1">
      <alignment shrinkToFit="1"/>
    </xf>
    <xf numFmtId="49" fontId="4" fillId="2" borderId="26" xfId="0" applyNumberFormat="1" applyFont="1" applyFill="1" applyBorder="1" applyAlignment="1">
      <alignment horizontal="center" shrinkToFit="1"/>
    </xf>
    <xf numFmtId="3" fontId="4" fillId="2" borderId="26" xfId="0" applyNumberFormat="1" applyFont="1" applyFill="1" applyBorder="1" applyAlignment="1">
      <alignment horizontal="center" shrinkToFit="1"/>
    </xf>
    <xf numFmtId="3" fontId="4" fillId="2" borderId="26" xfId="0" applyNumberFormat="1" applyFont="1" applyFill="1" applyBorder="1" applyAlignment="1">
      <alignment shrinkToFit="1"/>
    </xf>
    <xf numFmtId="0" fontId="13" fillId="2" borderId="0" xfId="0" applyFont="1" applyFill="1" applyAlignment="1">
      <alignment horizontal="left" indent="5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 indent="8"/>
    </xf>
    <xf numFmtId="0" fontId="14" fillId="2" borderId="0" xfId="0" applyFont="1" applyFill="1" applyAlignment="1">
      <alignment horizontal="left" indent="1"/>
    </xf>
    <xf numFmtId="3" fontId="1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 horizontal="left" indent="5"/>
    </xf>
    <xf numFmtId="0" fontId="19" fillId="2" borderId="0" xfId="0" applyFont="1" applyFill="1" applyAlignment="1" quotePrefix="1">
      <alignment/>
    </xf>
    <xf numFmtId="0" fontId="14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shrinkToFit="1"/>
    </xf>
    <xf numFmtId="0" fontId="5" fillId="2" borderId="24" xfId="0" applyFont="1" applyFill="1" applyBorder="1" applyAlignment="1">
      <alignment horizontal="center" shrinkToFit="1"/>
    </xf>
    <xf numFmtId="3" fontId="5" fillId="2" borderId="24" xfId="0" applyNumberFormat="1" applyFont="1" applyFill="1" applyBorder="1" applyAlignment="1">
      <alignment horizontal="right" shrinkToFit="1"/>
    </xf>
    <xf numFmtId="3" fontId="0" fillId="2" borderId="0" xfId="0" applyNumberFormat="1" applyFill="1" applyAlignment="1">
      <alignment/>
    </xf>
    <xf numFmtId="0" fontId="4" fillId="2" borderId="10" xfId="0" applyFont="1" applyFill="1" applyBorder="1" applyAlignment="1">
      <alignment shrinkToFit="1"/>
    </xf>
    <xf numFmtId="0" fontId="15" fillId="2" borderId="10" xfId="0" applyFont="1" applyFill="1" applyBorder="1" applyAlignment="1">
      <alignment horizontal="center" shrinkToFit="1"/>
    </xf>
    <xf numFmtId="3" fontId="15" fillId="2" borderId="10" xfId="0" applyNumberFormat="1" applyFont="1" applyFill="1" applyBorder="1" applyAlignment="1">
      <alignment shrinkToFit="1"/>
    </xf>
    <xf numFmtId="3" fontId="15" fillId="2" borderId="10" xfId="0" applyNumberFormat="1" applyFont="1" applyFill="1" applyBorder="1" applyAlignment="1">
      <alignment horizontal="right" shrinkToFit="1"/>
    </xf>
    <xf numFmtId="37" fontId="15" fillId="2" borderId="10" xfId="0" applyNumberFormat="1" applyFont="1" applyFill="1" applyBorder="1" applyAlignment="1">
      <alignment shrinkToFit="1"/>
    </xf>
    <xf numFmtId="3" fontId="20" fillId="2" borderId="10" xfId="0" applyNumberFormat="1" applyFont="1" applyFill="1" applyBorder="1" applyAlignment="1">
      <alignment horizontal="right" shrinkToFit="1"/>
    </xf>
    <xf numFmtId="3" fontId="20" fillId="2" borderId="10" xfId="0" applyNumberFormat="1" applyFont="1" applyFill="1" applyBorder="1" applyAlignment="1">
      <alignment shrinkToFit="1"/>
    </xf>
    <xf numFmtId="0" fontId="15" fillId="2" borderId="10" xfId="0" applyFont="1" applyFill="1" applyBorder="1" applyAlignment="1">
      <alignment shrinkToFit="1"/>
    </xf>
    <xf numFmtId="0" fontId="1" fillId="2" borderId="10" xfId="0" applyFont="1" applyFill="1" applyBorder="1" applyAlignment="1">
      <alignment shrinkToFit="1"/>
    </xf>
    <xf numFmtId="0" fontId="5" fillId="2" borderId="10" xfId="0" applyFont="1" applyFill="1" applyBorder="1" applyAlignment="1">
      <alignment horizontal="center" shrinkToFit="1"/>
    </xf>
    <xf numFmtId="3" fontId="5" fillId="2" borderId="10" xfId="0" applyNumberFormat="1" applyFont="1" applyFill="1" applyBorder="1" applyAlignment="1">
      <alignment horizontal="right" shrinkToFit="1"/>
    </xf>
    <xf numFmtId="0" fontId="4" fillId="2" borderId="26" xfId="0" applyFont="1" applyFill="1" applyBorder="1" applyAlignment="1">
      <alignment shrinkToFit="1"/>
    </xf>
    <xf numFmtId="0" fontId="15" fillId="2" borderId="26" xfId="0" applyFont="1" applyFill="1" applyBorder="1" applyAlignment="1">
      <alignment horizontal="center" shrinkToFit="1"/>
    </xf>
    <xf numFmtId="3" fontId="15" fillId="2" borderId="26" xfId="0" applyNumberFormat="1" applyFont="1" applyFill="1" applyBorder="1" applyAlignment="1">
      <alignment horizontal="right" shrinkToFit="1"/>
    </xf>
    <xf numFmtId="3" fontId="15" fillId="2" borderId="26" xfId="0" applyNumberFormat="1" applyFont="1" applyFill="1" applyBorder="1" applyAlignment="1">
      <alignment shrinkToFit="1"/>
    </xf>
    <xf numFmtId="0" fontId="1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shrinkToFit="1"/>
    </xf>
    <xf numFmtId="3" fontId="5" fillId="2" borderId="1" xfId="0" applyNumberFormat="1" applyFont="1" applyFill="1" applyBorder="1" applyAlignment="1">
      <alignment horizontal="right" shrinkToFit="1"/>
    </xf>
    <xf numFmtId="0" fontId="17" fillId="2" borderId="0" xfId="0" applyFont="1" applyFill="1" applyAlignment="1">
      <alignment horizontal="center"/>
    </xf>
    <xf numFmtId="3" fontId="13" fillId="2" borderId="0" xfId="0" applyNumberFormat="1" applyFont="1" applyFill="1" applyAlignment="1">
      <alignment horizontal="left" indent="9"/>
    </xf>
    <xf numFmtId="3" fontId="17" fillId="2" borderId="0" xfId="0" applyNumberFormat="1" applyFont="1" applyFill="1" applyAlignment="1">
      <alignment horizontal="left" indent="4"/>
    </xf>
    <xf numFmtId="0" fontId="13" fillId="2" borderId="0" xfId="0" applyFont="1" applyFill="1" applyAlignment="1">
      <alignment horizontal="left" indent="2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 horizontal="left" indent="6"/>
    </xf>
    <xf numFmtId="0" fontId="1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indent="7"/>
    </xf>
    <xf numFmtId="0" fontId="4" fillId="0" borderId="0" xfId="25" applyFont="1">
      <alignment/>
      <protection/>
    </xf>
    <xf numFmtId="0" fontId="1" fillId="0" borderId="0" xfId="25" applyFont="1">
      <alignment/>
      <protection/>
    </xf>
    <xf numFmtId="0" fontId="1" fillId="0" borderId="27" xfId="25" applyFont="1" applyBorder="1">
      <alignment/>
      <protection/>
    </xf>
    <xf numFmtId="0" fontId="0" fillId="0" borderId="0" xfId="0" applyAlignment="1">
      <alignment horizontal="center"/>
    </xf>
    <xf numFmtId="0" fontId="22" fillId="6" borderId="28" xfId="25" applyFont="1" applyFill="1" applyBorder="1" applyAlignment="1">
      <alignment horizontal="center"/>
      <protection/>
    </xf>
    <xf numFmtId="0" fontId="22" fillId="6" borderId="29" xfId="25" applyFont="1" applyFill="1" applyBorder="1" applyAlignment="1">
      <alignment horizontal="center"/>
      <protection/>
    </xf>
    <xf numFmtId="0" fontId="22" fillId="0" borderId="30" xfId="22" applyFont="1" applyBorder="1" quotePrefix="1">
      <alignment/>
      <protection/>
    </xf>
    <xf numFmtId="0" fontId="22" fillId="0" borderId="28" xfId="22" applyFont="1" applyBorder="1" quotePrefix="1">
      <alignment/>
      <protection/>
    </xf>
    <xf numFmtId="167" fontId="22" fillId="0" borderId="28" xfId="17" applyNumberFormat="1" applyFont="1" applyBorder="1" applyAlignment="1">
      <alignment/>
    </xf>
    <xf numFmtId="167" fontId="22" fillId="0" borderId="29" xfId="17" applyNumberFormat="1" applyFont="1" applyBorder="1" applyAlignment="1">
      <alignment/>
    </xf>
    <xf numFmtId="0" fontId="22" fillId="0" borderId="31" xfId="22" applyFont="1" applyBorder="1" quotePrefix="1">
      <alignment/>
      <protection/>
    </xf>
    <xf numFmtId="0" fontId="22" fillId="0" borderId="32" xfId="22" applyFont="1" applyBorder="1" quotePrefix="1">
      <alignment/>
      <protection/>
    </xf>
    <xf numFmtId="167" fontId="22" fillId="0" borderId="32" xfId="17" applyNumberFormat="1" applyFont="1" applyBorder="1" applyAlignment="1">
      <alignment/>
    </xf>
    <xf numFmtId="167" fontId="22" fillId="0" borderId="33" xfId="17" applyNumberFormat="1" applyFont="1" applyBorder="1" applyAlignment="1">
      <alignment/>
    </xf>
    <xf numFmtId="167" fontId="22" fillId="0" borderId="34" xfId="17" applyNumberFormat="1" applyFont="1" applyBorder="1" applyAlignment="1">
      <alignment/>
    </xf>
    <xf numFmtId="0" fontId="9" fillId="0" borderId="35" xfId="25" applyBorder="1">
      <alignment/>
      <protection/>
    </xf>
    <xf numFmtId="0" fontId="23" fillId="0" borderId="27" xfId="25" applyFont="1" applyBorder="1" applyAlignment="1">
      <alignment/>
      <protection/>
    </xf>
    <xf numFmtId="37" fontId="24" fillId="0" borderId="27" xfId="18" applyNumberFormat="1" applyFont="1" applyBorder="1" applyAlignment="1">
      <alignment horizontal="right" vertical="center" wrapText="1"/>
    </xf>
    <xf numFmtId="168" fontId="24" fillId="0" borderId="27" xfId="17" applyNumberFormat="1" applyFont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4" fillId="0" borderId="0" xfId="25" applyFont="1" applyAlignment="1">
      <alignment horizontal="left" indent="5"/>
      <protection/>
    </xf>
    <xf numFmtId="0" fontId="1" fillId="0" borderId="0" xfId="25" applyFont="1" applyAlignment="1">
      <alignment/>
      <protection/>
    </xf>
    <xf numFmtId="0" fontId="2" fillId="0" borderId="0" xfId="25" applyFont="1" applyAlignment="1">
      <alignment/>
      <protection/>
    </xf>
    <xf numFmtId="3" fontId="2" fillId="0" borderId="0" xfId="25" applyNumberFormat="1" applyFont="1">
      <alignment/>
      <protection/>
    </xf>
    <xf numFmtId="0" fontId="25" fillId="0" borderId="0" xfId="25" applyFont="1" applyAlignment="1">
      <alignment/>
      <protection/>
    </xf>
    <xf numFmtId="3" fontId="1" fillId="2" borderId="0" xfId="0" applyNumberFormat="1" applyFont="1" applyFill="1" applyAlignment="1">
      <alignment shrinkToFit="1"/>
    </xf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/>
    </xf>
    <xf numFmtId="14" fontId="26" fillId="2" borderId="0" xfId="0" applyNumberFormat="1" applyFont="1" applyFill="1" applyAlignment="1">
      <alignment horizontal="center" shrinkToFit="1"/>
    </xf>
    <xf numFmtId="3" fontId="26" fillId="2" borderId="0" xfId="0" applyNumberFormat="1" applyFont="1" applyFill="1" applyAlignment="1">
      <alignment horizontal="center" shrinkToFit="1"/>
    </xf>
    <xf numFmtId="0" fontId="26" fillId="0" borderId="0" xfId="0" applyFont="1" applyAlignment="1">
      <alignment/>
    </xf>
    <xf numFmtId="0" fontId="1" fillId="2" borderId="0" xfId="0" applyFont="1" applyFill="1" applyAlignment="1">
      <alignment horizontal="left" indent="14"/>
    </xf>
    <xf numFmtId="0" fontId="1" fillId="2" borderId="0" xfId="0" applyFont="1" applyFill="1" applyAlignment="1">
      <alignment horizontal="left" indent="13"/>
    </xf>
    <xf numFmtId="3" fontId="0" fillId="0" borderId="0" xfId="0" applyNumberFormat="1" applyAlignment="1">
      <alignment/>
    </xf>
    <xf numFmtId="0" fontId="1" fillId="2" borderId="0" xfId="0" applyFont="1" applyFill="1" applyAlignment="1">
      <alignment horizontal="left" indent="8"/>
    </xf>
    <xf numFmtId="3" fontId="1" fillId="2" borderId="0" xfId="0" applyNumberFormat="1" applyFont="1" applyFill="1" applyAlignment="1">
      <alignment horizontal="right" shrinkToFit="1"/>
    </xf>
    <xf numFmtId="3" fontId="1" fillId="2" borderId="0" xfId="0" applyNumberFormat="1" applyFont="1" applyFill="1" applyAlignment="1">
      <alignment horizontal="center" shrinkToFit="1"/>
    </xf>
    <xf numFmtId="3" fontId="26" fillId="2" borderId="0" xfId="0" applyNumberFormat="1" applyFont="1" applyFill="1" applyAlignment="1">
      <alignment/>
    </xf>
    <xf numFmtId="3" fontId="26" fillId="2" borderId="0" xfId="0" applyNumberFormat="1" applyFont="1" applyFill="1" applyAlignment="1">
      <alignment shrinkToFit="1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/>
    </xf>
    <xf numFmtId="169" fontId="1" fillId="2" borderId="0" xfId="15" applyNumberFormat="1" applyFont="1" applyFill="1" applyBorder="1" applyAlignment="1" applyProtection="1">
      <alignment shrinkToFit="1"/>
      <protection/>
    </xf>
    <xf numFmtId="0" fontId="1" fillId="0" borderId="0" xfId="0" applyNumberFormat="1" applyFont="1" applyAlignment="1">
      <alignment/>
    </xf>
    <xf numFmtId="0" fontId="26" fillId="2" borderId="0" xfId="0" applyNumberFormat="1" applyFont="1" applyFill="1" applyAlignment="1">
      <alignment/>
    </xf>
    <xf numFmtId="0" fontId="27" fillId="2" borderId="0" xfId="0" applyNumberFormat="1" applyFont="1" applyFill="1" applyAlignment="1">
      <alignment/>
    </xf>
    <xf numFmtId="0" fontId="27" fillId="0" borderId="0" xfId="0" applyNumberFormat="1" applyFont="1" applyAlignment="1">
      <alignment/>
    </xf>
    <xf numFmtId="169" fontId="1" fillId="2" borderId="0" xfId="15" applyNumberFormat="1" applyFont="1" applyFill="1" applyBorder="1" applyAlignment="1" applyProtection="1">
      <alignment horizontal="left" indent="1" shrinkToFit="1"/>
      <protection/>
    </xf>
    <xf numFmtId="0" fontId="27" fillId="2" borderId="0" xfId="0" applyFont="1" applyFill="1" applyAlignment="1">
      <alignment/>
    </xf>
    <xf numFmtId="0" fontId="27" fillId="0" borderId="0" xfId="0" applyFont="1" applyAlignment="1">
      <alignment/>
    </xf>
    <xf numFmtId="0" fontId="27" fillId="2" borderId="0" xfId="0" applyFont="1" applyFill="1" applyAlignment="1">
      <alignment horizontal="left"/>
    </xf>
    <xf numFmtId="3" fontId="27" fillId="2" borderId="0" xfId="0" applyNumberFormat="1" applyFont="1" applyFill="1" applyAlignment="1">
      <alignment shrinkToFit="1"/>
    </xf>
    <xf numFmtId="0" fontId="27" fillId="2" borderId="0" xfId="0" applyFont="1" applyFill="1" applyAlignment="1">
      <alignment horizontal="left" inden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 shrinkToFit="1"/>
    </xf>
    <xf numFmtId="3" fontId="27" fillId="2" borderId="0" xfId="0" applyNumberFormat="1" applyFont="1" applyFill="1" applyAlignment="1">
      <alignment/>
    </xf>
    <xf numFmtId="3" fontId="26" fillId="2" borderId="0" xfId="0" applyNumberFormat="1" applyFont="1" applyFill="1" applyAlignment="1">
      <alignment/>
    </xf>
    <xf numFmtId="0" fontId="4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/>
    </xf>
    <xf numFmtId="3" fontId="29" fillId="0" borderId="0" xfId="0" applyNumberFormat="1" applyFont="1" applyBorder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4" fontId="26" fillId="2" borderId="0" xfId="0" applyNumberFormat="1" applyFont="1" applyFill="1" applyAlignment="1">
      <alignment horizontal="right" shrinkToFit="1"/>
    </xf>
    <xf numFmtId="3" fontId="1" fillId="2" borderId="0" xfId="0" applyNumberFormat="1" applyFont="1" applyFill="1" applyAlignment="1">
      <alignment horizontal="left" indent="1"/>
    </xf>
    <xf numFmtId="3" fontId="1" fillId="2" borderId="0" xfId="0" applyNumberFormat="1" applyFont="1" applyFill="1" applyAlignment="1">
      <alignment horizontal="left"/>
    </xf>
    <xf numFmtId="0" fontId="4" fillId="0" borderId="26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indent="1" shrinkToFit="1"/>
    </xf>
    <xf numFmtId="0" fontId="4" fillId="0" borderId="24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24" xfId="0" applyFont="1" applyBorder="1" applyAlignment="1">
      <alignment horizontal="left" vertical="center" shrinkToFit="1"/>
    </xf>
    <xf numFmtId="0" fontId="31" fillId="0" borderId="24" xfId="0" applyFont="1" applyBorder="1" applyAlignment="1">
      <alignment horizontal="right" vertical="center" shrinkToFit="1"/>
    </xf>
    <xf numFmtId="3" fontId="31" fillId="0" borderId="24" xfId="0" applyNumberFormat="1" applyFont="1" applyBorder="1" applyAlignment="1">
      <alignment horizontal="right" vertical="center" shrinkToFit="1"/>
    </xf>
    <xf numFmtId="3" fontId="32" fillId="0" borderId="24" xfId="0" applyNumberFormat="1" applyFont="1" applyBorder="1" applyAlignment="1">
      <alignment horizontal="right" vertical="center" shrinkToFit="1"/>
    </xf>
    <xf numFmtId="0" fontId="26" fillId="0" borderId="10" xfId="0" applyFont="1" applyBorder="1" applyAlignment="1">
      <alignment horizontal="left" vertical="center" shrinkToFit="1"/>
    </xf>
    <xf numFmtId="3" fontId="33" fillId="0" borderId="10" xfId="0" applyNumberFormat="1" applyFont="1" applyBorder="1" applyAlignment="1">
      <alignment horizontal="right" vertical="center" shrinkToFit="1"/>
    </xf>
    <xf numFmtId="3" fontId="26" fillId="0" borderId="0" xfId="0" applyNumberFormat="1" applyFont="1" applyAlignment="1">
      <alignment/>
    </xf>
    <xf numFmtId="0" fontId="4" fillId="0" borderId="10" xfId="0" applyFont="1" applyBorder="1" applyAlignment="1">
      <alignment horizontal="left" vertical="center" indent="1" shrinkToFit="1"/>
    </xf>
    <xf numFmtId="3" fontId="31" fillId="0" borderId="10" xfId="0" applyNumberFormat="1" applyFont="1" applyBorder="1" applyAlignment="1">
      <alignment horizontal="right" vertical="center" shrinkToFit="1"/>
    </xf>
    <xf numFmtId="3" fontId="32" fillId="0" borderId="10" xfId="0" applyNumberFormat="1" applyFont="1" applyBorder="1" applyAlignment="1">
      <alignment horizontal="right" vertical="center" shrinkToFit="1"/>
    </xf>
    <xf numFmtId="3" fontId="31" fillId="7" borderId="10" xfId="0" applyNumberFormat="1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left" vertical="center" shrinkToFit="1"/>
    </xf>
    <xf numFmtId="3" fontId="32" fillId="2" borderId="10" xfId="0" applyNumberFormat="1" applyFont="1" applyFill="1" applyBorder="1" applyAlignment="1">
      <alignment horizontal="right" vertical="center" shrinkToFit="1"/>
    </xf>
    <xf numFmtId="3" fontId="31" fillId="2" borderId="10" xfId="0" applyNumberFormat="1" applyFont="1" applyFill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3" fontId="31" fillId="0" borderId="26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3" fontId="4" fillId="7" borderId="0" xfId="0" applyNumberFormat="1" applyFont="1" applyFill="1" applyAlignment="1">
      <alignment shrinkToFit="1"/>
    </xf>
    <xf numFmtId="3" fontId="31" fillId="0" borderId="36" xfId="0" applyNumberFormat="1" applyFont="1" applyBorder="1" applyAlignment="1">
      <alignment horizontal="right" vertical="center" shrinkToFit="1"/>
    </xf>
    <xf numFmtId="3" fontId="31" fillId="0" borderId="37" xfId="0" applyNumberFormat="1" applyFont="1" applyBorder="1" applyAlignment="1">
      <alignment horizontal="right" vertical="center" shrinkToFit="1"/>
    </xf>
    <xf numFmtId="3" fontId="32" fillId="0" borderId="36" xfId="0" applyNumberFormat="1" applyFont="1" applyBorder="1" applyAlignment="1">
      <alignment horizontal="right" vertical="center" shrinkToFit="1"/>
    </xf>
    <xf numFmtId="3" fontId="32" fillId="0" borderId="37" xfId="0" applyNumberFormat="1" applyFont="1" applyBorder="1" applyAlignment="1">
      <alignment horizontal="right" vertical="center" shrinkToFit="1"/>
    </xf>
    <xf numFmtId="3" fontId="33" fillId="0" borderId="38" xfId="0" applyNumberFormat="1" applyFont="1" applyBorder="1" applyAlignment="1">
      <alignment horizontal="right" vertical="center" shrinkToFit="1"/>
    </xf>
    <xf numFmtId="3" fontId="33" fillId="0" borderId="21" xfId="0" applyNumberFormat="1" applyFont="1" applyBorder="1" applyAlignment="1">
      <alignment horizontal="right" vertical="center" shrinkToFit="1"/>
    </xf>
    <xf numFmtId="3" fontId="26" fillId="0" borderId="10" xfId="0" applyNumberFormat="1" applyFont="1" applyBorder="1" applyAlignment="1">
      <alignment horizontal="center" shrinkToFit="1"/>
    </xf>
    <xf numFmtId="3" fontId="31" fillId="0" borderId="38" xfId="0" applyNumberFormat="1" applyFont="1" applyBorder="1" applyAlignment="1">
      <alignment horizontal="right" vertical="center" shrinkToFit="1"/>
    </xf>
    <xf numFmtId="3" fontId="31" fillId="0" borderId="21" xfId="0" applyNumberFormat="1" applyFont="1" applyBorder="1" applyAlignment="1">
      <alignment horizontal="right" vertical="center" shrinkToFit="1"/>
    </xf>
    <xf numFmtId="3" fontId="32" fillId="0" borderId="38" xfId="0" applyNumberFormat="1" applyFont="1" applyBorder="1" applyAlignment="1">
      <alignment horizontal="right" vertical="center" shrinkToFit="1"/>
    </xf>
    <xf numFmtId="3" fontId="32" fillId="0" borderId="21" xfId="0" applyNumberFormat="1" applyFont="1" applyBorder="1" applyAlignment="1">
      <alignment horizontal="right" vertical="center" shrinkToFit="1"/>
    </xf>
    <xf numFmtId="3" fontId="31" fillId="0" borderId="39" xfId="0" applyNumberFormat="1" applyFont="1" applyBorder="1" applyAlignment="1">
      <alignment horizontal="right" vertical="center" shrinkToFit="1"/>
    </xf>
    <xf numFmtId="3" fontId="31" fillId="0" borderId="40" xfId="0" applyNumberFormat="1" applyFont="1" applyBorder="1" applyAlignment="1">
      <alignment horizontal="right" vertical="center" shrinkToFit="1"/>
    </xf>
    <xf numFmtId="3" fontId="33" fillId="0" borderId="41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 shrinkToFit="1"/>
    </xf>
    <xf numFmtId="3" fontId="31" fillId="0" borderId="0" xfId="0" applyNumberFormat="1" applyFont="1" applyBorder="1" applyAlignment="1">
      <alignment horizontal="right" vertical="center" shrinkToFi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26" fillId="0" borderId="24" xfId="0" applyFont="1" applyBorder="1" applyAlignment="1">
      <alignment shrinkToFit="1"/>
    </xf>
    <xf numFmtId="3" fontId="26" fillId="0" borderId="24" xfId="0" applyNumberFormat="1" applyFont="1" applyBorder="1" applyAlignment="1">
      <alignment shrinkToFit="1"/>
    </xf>
    <xf numFmtId="3" fontId="0" fillId="0" borderId="10" xfId="0" applyNumberFormat="1" applyBorder="1" applyAlignment="1">
      <alignment shrinkToFit="1"/>
    </xf>
    <xf numFmtId="0" fontId="26" fillId="0" borderId="10" xfId="0" applyFont="1" applyBorder="1" applyAlignment="1">
      <alignment shrinkToFit="1"/>
    </xf>
    <xf numFmtId="3" fontId="26" fillId="0" borderId="10" xfId="0" applyNumberFormat="1" applyFont="1" applyBorder="1" applyAlignment="1">
      <alignment shrinkToFit="1"/>
    </xf>
    <xf numFmtId="3" fontId="0" fillId="7" borderId="10" xfId="0" applyNumberFormat="1" applyFill="1" applyBorder="1" applyAlignment="1">
      <alignment shrinkToFit="1"/>
    </xf>
    <xf numFmtId="0" fontId="26" fillId="0" borderId="26" xfId="0" applyFont="1" applyBorder="1" applyAlignment="1">
      <alignment shrinkToFit="1"/>
    </xf>
    <xf numFmtId="3" fontId="26" fillId="0" borderId="26" xfId="0" applyNumberFormat="1" applyFont="1" applyBorder="1" applyAlignment="1">
      <alignment shrinkToFit="1"/>
    </xf>
    <xf numFmtId="0" fontId="27" fillId="0" borderId="0" xfId="0" applyFont="1" applyAlignment="1">
      <alignment horizontal="left" indent="1"/>
    </xf>
    <xf numFmtId="3" fontId="26" fillId="0" borderId="0" xfId="0" applyNumberFormat="1" applyFont="1" applyBorder="1" applyAlignment="1">
      <alignment horizontal="center"/>
    </xf>
    <xf numFmtId="3" fontId="27" fillId="0" borderId="0" xfId="0" applyNumberFormat="1" applyFont="1" applyAlignment="1">
      <alignment shrinkToFi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38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 indent="2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 shrinkToFit="1"/>
    </xf>
    <xf numFmtId="3" fontId="0" fillId="0" borderId="10" xfId="0" applyNumberFormat="1" applyBorder="1" applyAlignment="1">
      <alignment horizontal="center"/>
    </xf>
    <xf numFmtId="164" fontId="39" fillId="7" borderId="10" xfId="21" applyNumberFormat="1" applyFont="1" applyFill="1" applyBorder="1" applyAlignment="1">
      <alignment vertical="center"/>
      <protection/>
    </xf>
    <xf numFmtId="164" fontId="39" fillId="2" borderId="10" xfId="21" applyNumberFormat="1" applyFont="1" applyFill="1" applyBorder="1" applyAlignment="1">
      <alignment vertical="center"/>
      <protection/>
    </xf>
    <xf numFmtId="37" fontId="0" fillId="7" borderId="10" xfId="0" applyNumberFormat="1" applyFill="1" applyBorder="1" applyAlignment="1">
      <alignment shrinkToFit="1"/>
    </xf>
    <xf numFmtId="3" fontId="1" fillId="0" borderId="10" xfId="0" applyNumberFormat="1" applyFont="1" applyBorder="1" applyAlignment="1">
      <alignment horizontal="center"/>
    </xf>
    <xf numFmtId="164" fontId="40" fillId="7" borderId="10" xfId="26" applyNumberFormat="1" applyFont="1" applyFill="1" applyBorder="1" applyAlignment="1" applyProtection="1">
      <alignment horizontal="right" vertical="center"/>
      <protection locked="0"/>
    </xf>
    <xf numFmtId="37" fontId="1" fillId="7" borderId="10" xfId="0" applyNumberFormat="1" applyFont="1" applyFill="1" applyBorder="1" applyAlignment="1">
      <alignment shrinkToFit="1"/>
    </xf>
    <xf numFmtId="3" fontId="31" fillId="7" borderId="10" xfId="21" applyNumberFormat="1" applyFont="1" applyFill="1" applyBorder="1" applyAlignment="1">
      <alignment vertical="center"/>
      <protection/>
    </xf>
    <xf numFmtId="37" fontId="31" fillId="7" borderId="10" xfId="21" applyNumberFormat="1" applyFont="1" applyFill="1" applyBorder="1" applyAlignment="1">
      <alignment vertical="center"/>
      <protection/>
    </xf>
    <xf numFmtId="164" fontId="31" fillId="2" borderId="10" xfId="21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 shrinkToFit="1"/>
    </xf>
    <xf numFmtId="0" fontId="9" fillId="0" borderId="0" xfId="0" applyFont="1" applyBorder="1" applyAlignment="1">
      <alignment horizontal="left" shrinkToFit="1"/>
    </xf>
    <xf numFmtId="164" fontId="31" fillId="7" borderId="10" xfId="21" applyNumberFormat="1" applyFont="1" applyFill="1" applyBorder="1" applyAlignment="1">
      <alignment vertical="center"/>
      <protection/>
    </xf>
    <xf numFmtId="164" fontId="40" fillId="7" borderId="10" xfId="26" applyNumberFormat="1" applyFont="1" applyFill="1" applyBorder="1" applyAlignment="1" applyProtection="1">
      <alignment horizontal="right" vertical="center" shrinkToFit="1"/>
      <protection locked="0"/>
    </xf>
    <xf numFmtId="164" fontId="40" fillId="7" borderId="10" xfId="21" applyNumberFormat="1" applyFont="1" applyFill="1" applyBorder="1" applyAlignment="1">
      <alignment vertical="center"/>
      <protection/>
    </xf>
    <xf numFmtId="164" fontId="41" fillId="7" borderId="10" xfId="21" applyNumberFormat="1" applyFont="1" applyFill="1" applyBorder="1" applyAlignment="1">
      <alignment vertical="center"/>
      <protection/>
    </xf>
    <xf numFmtId="3" fontId="1" fillId="7" borderId="10" xfId="0" applyNumberFormat="1" applyFont="1" applyFill="1" applyBorder="1" applyAlignment="1">
      <alignment shrinkToFit="1"/>
    </xf>
    <xf numFmtId="3" fontId="0" fillId="2" borderId="10" xfId="0" applyNumberForma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164" fontId="41" fillId="7" borderId="26" xfId="21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 horizontal="left" indent="1" shrinkToFit="1"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41" fillId="0" borderId="0" xfId="21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6"/>
    </xf>
    <xf numFmtId="3" fontId="1" fillId="0" borderId="0" xfId="0" applyNumberFormat="1" applyFont="1" applyAlignment="1">
      <alignment horizontal="left" indent="8"/>
    </xf>
    <xf numFmtId="3" fontId="1" fillId="0" borderId="0" xfId="0" applyNumberFormat="1" applyFont="1" applyAlignment="1">
      <alignment horizontal="left" shrinkToFit="1"/>
    </xf>
    <xf numFmtId="3" fontId="2" fillId="0" borderId="24" xfId="0" applyNumberFormat="1" applyFont="1" applyBorder="1" applyAlignment="1">
      <alignment/>
    </xf>
    <xf numFmtId="0" fontId="2" fillId="0" borderId="10" xfId="0" applyFont="1" applyBorder="1" applyAlignment="1">
      <alignment shrinkToFit="1"/>
    </xf>
    <xf numFmtId="3" fontId="2" fillId="0" borderId="10" xfId="0" applyNumberFormat="1" applyFont="1" applyBorder="1" applyAlignment="1">
      <alignment shrinkToFi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/>
    </xf>
    <xf numFmtId="3" fontId="2" fillId="7" borderId="10" xfId="0" applyNumberFormat="1" applyFont="1" applyFill="1" applyBorder="1" applyAlignment="1">
      <alignment shrinkToFit="1"/>
    </xf>
    <xf numFmtId="3" fontId="2" fillId="7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0" borderId="0" xfId="0" applyFont="1" applyAlignment="1">
      <alignment horizontal="left" indent="1"/>
    </xf>
    <xf numFmtId="3" fontId="2" fillId="0" borderId="0" xfId="0" applyNumberFormat="1" applyFont="1" applyAlignment="1">
      <alignment shrinkToFit="1"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9" fontId="1" fillId="0" borderId="0" xfId="15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/>
    </xf>
    <xf numFmtId="3" fontId="34" fillId="0" borderId="0" xfId="15" applyNumberFormat="1" applyFont="1" applyFill="1" applyBorder="1" applyAlignment="1" applyProtection="1">
      <alignment horizontal="right"/>
      <protection/>
    </xf>
    <xf numFmtId="3" fontId="8" fillId="0" borderId="0" xfId="15" applyNumberFormat="1" applyFont="1" applyFill="1" applyBorder="1" applyAlignment="1" applyProtection="1">
      <alignment/>
      <protection/>
    </xf>
    <xf numFmtId="170" fontId="4" fillId="0" borderId="0" xfId="15" applyNumberFormat="1" applyFont="1" applyFill="1" applyBorder="1" applyAlignment="1" applyProtection="1">
      <alignment shrinkToFit="1"/>
      <protection/>
    </xf>
    <xf numFmtId="3" fontId="26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/>
    </xf>
    <xf numFmtId="0" fontId="26" fillId="0" borderId="0" xfId="24" applyFont="1" applyAlignment="1">
      <alignment vertical="center"/>
      <protection/>
    </xf>
    <xf numFmtId="3" fontId="1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1" fillId="2" borderId="0" xfId="24" applyFont="1" applyFill="1" applyBorder="1" applyAlignment="1">
      <alignment vertical="center"/>
      <protection/>
    </xf>
    <xf numFmtId="0" fontId="4" fillId="2" borderId="0" xfId="24" applyFont="1" applyFill="1" applyAlignment="1">
      <alignment vertical="center"/>
      <protection/>
    </xf>
    <xf numFmtId="3" fontId="26" fillId="2" borderId="0" xfId="0" applyNumberFormat="1" applyFont="1" applyFill="1" applyBorder="1" applyAlignment="1">
      <alignment shrinkToFit="1"/>
    </xf>
    <xf numFmtId="0" fontId="4" fillId="2" borderId="0" xfId="0" applyFont="1" applyFill="1" applyAlignment="1" quotePrefix="1">
      <alignment horizontal="left"/>
    </xf>
    <xf numFmtId="3" fontId="4" fillId="2" borderId="0" xfId="0" applyNumberFormat="1" applyFont="1" applyFill="1" applyAlignment="1">
      <alignment horizontal="center" shrinkToFit="1"/>
    </xf>
    <xf numFmtId="0" fontId="4" fillId="2" borderId="0" xfId="0" applyFont="1" applyFill="1" applyAlignment="1">
      <alignment horizontal="left" indent="1"/>
    </xf>
    <xf numFmtId="0" fontId="4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2" borderId="0" xfId="0" applyNumberFormat="1" applyFont="1" applyFill="1" applyAlignment="1" quotePrefix="1">
      <alignment horizontal="left"/>
    </xf>
    <xf numFmtId="0" fontId="4" fillId="2" borderId="0" xfId="0" applyNumberFormat="1" applyFont="1" applyFill="1" applyAlignment="1">
      <alignment shrinkToFit="1"/>
    </xf>
    <xf numFmtId="0" fontId="4" fillId="2" borderId="0" xfId="0" applyFont="1" applyFill="1" applyAlignment="1" quotePrefix="1">
      <alignment/>
    </xf>
    <xf numFmtId="3" fontId="4" fillId="0" borderId="0" xfId="0" applyNumberFormat="1" applyFont="1" applyBorder="1" applyAlignment="1">
      <alignment shrinkToFit="1"/>
    </xf>
    <xf numFmtId="0" fontId="4" fillId="2" borderId="0" xfId="0" applyFont="1" applyFill="1" applyAlignment="1" quotePrefix="1">
      <alignment horizontal="left" indent="2"/>
    </xf>
    <xf numFmtId="0" fontId="4" fillId="0" borderId="0" xfId="24" applyFont="1" applyAlignment="1">
      <alignment vertical="center"/>
      <protection/>
    </xf>
    <xf numFmtId="3" fontId="27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0" fontId="4" fillId="0" borderId="0" xfId="27" applyNumberFormat="1" applyFont="1" applyFill="1" applyBorder="1" applyAlignment="1" applyProtection="1">
      <alignment vertical="center"/>
      <protection/>
    </xf>
    <xf numFmtId="3" fontId="4" fillId="0" borderId="0" xfId="27" applyNumberFormat="1" applyFont="1" applyFill="1" applyBorder="1" applyAlignment="1" applyProtection="1">
      <alignment vertical="center"/>
      <protection/>
    </xf>
    <xf numFmtId="4" fontId="4" fillId="0" borderId="0" xfId="27" applyNumberFormat="1" applyFont="1" applyFill="1" applyBorder="1" applyAlignment="1" applyProtection="1">
      <alignment vertical="center"/>
      <protection/>
    </xf>
    <xf numFmtId="171" fontId="4" fillId="0" borderId="0" xfId="27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Border="1" applyAlignment="1">
      <alignment vertical="center"/>
    </xf>
    <xf numFmtId="4" fontId="4" fillId="0" borderId="0" xfId="27" applyNumberFormat="1" applyFont="1" applyFill="1" applyBorder="1" applyAlignment="1" applyProtection="1">
      <alignment vertical="center" shrinkToFit="1"/>
      <protection/>
    </xf>
    <xf numFmtId="4" fontId="27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1" fontId="27" fillId="0" borderId="0" xfId="27" applyNumberFormat="1" applyFont="1" applyFill="1" applyBorder="1" applyAlignment="1" applyProtection="1">
      <alignment vertical="center"/>
      <protection/>
    </xf>
    <xf numFmtId="171" fontId="26" fillId="0" borderId="0" xfId="27" applyNumberFormat="1" applyFont="1" applyFill="1" applyBorder="1" applyAlignment="1" applyProtection="1">
      <alignment vertical="center"/>
      <protection/>
    </xf>
    <xf numFmtId="10" fontId="1" fillId="0" borderId="0" xfId="27" applyNumberFormat="1" applyFont="1" applyFill="1" applyBorder="1" applyAlignment="1" applyProtection="1">
      <alignment vertical="center"/>
      <protection/>
    </xf>
    <xf numFmtId="3" fontId="1" fillId="0" borderId="0" xfId="27" applyNumberFormat="1" applyFont="1" applyFill="1" applyBorder="1" applyAlignment="1" applyProtection="1">
      <alignment vertical="center"/>
      <protection/>
    </xf>
    <xf numFmtId="0" fontId="1" fillId="0" borderId="0" xfId="24" applyFont="1" applyAlignment="1">
      <alignment vertical="center"/>
      <protection/>
    </xf>
    <xf numFmtId="3" fontId="4" fillId="2" borderId="0" xfId="27" applyNumberFormat="1" applyFont="1" applyFill="1" applyBorder="1" applyAlignment="1" applyProtection="1">
      <alignment vertical="center" shrinkToFit="1"/>
      <protection/>
    </xf>
    <xf numFmtId="3" fontId="4" fillId="0" borderId="0" xfId="27" applyNumberFormat="1" applyFont="1" applyFill="1" applyBorder="1" applyAlignment="1" applyProtection="1">
      <alignment vertical="center" shrinkToFit="1"/>
      <protection/>
    </xf>
    <xf numFmtId="3" fontId="1" fillId="0" borderId="0" xfId="27" applyNumberFormat="1" applyFont="1" applyFill="1" applyBorder="1" applyAlignment="1" applyProtection="1">
      <alignment vertical="center" shrinkToFit="1"/>
      <protection/>
    </xf>
    <xf numFmtId="3" fontId="1" fillId="7" borderId="0" xfId="27" applyNumberFormat="1" applyFont="1" applyFill="1" applyBorder="1" applyAlignment="1" applyProtection="1">
      <alignment vertical="center" shrinkToFit="1"/>
      <protection/>
    </xf>
    <xf numFmtId="3" fontId="1" fillId="2" borderId="0" xfId="27" applyNumberFormat="1" applyFont="1" applyFill="1" applyBorder="1" applyAlignment="1" applyProtection="1">
      <alignment vertical="center" shrinkToFit="1"/>
      <protection/>
    </xf>
    <xf numFmtId="3" fontId="27" fillId="0" borderId="0" xfId="27" applyNumberFormat="1" applyFont="1" applyFill="1" applyBorder="1" applyAlignment="1" applyProtection="1">
      <alignment vertical="center" shrinkToFit="1"/>
      <protection/>
    </xf>
    <xf numFmtId="3" fontId="27" fillId="2" borderId="0" xfId="27" applyNumberFormat="1" applyFont="1" applyFill="1" applyBorder="1" applyAlignment="1" applyProtection="1">
      <alignment vertical="center" shrinkToFit="1"/>
      <protection/>
    </xf>
    <xf numFmtId="3" fontId="27" fillId="0" borderId="0" xfId="27" applyNumberFormat="1" applyFont="1" applyFill="1" applyBorder="1" applyAlignment="1" applyProtection="1">
      <alignment vertical="center"/>
      <protection/>
    </xf>
    <xf numFmtId="0" fontId="27" fillId="0" borderId="0" xfId="24" applyFont="1" applyAlignment="1">
      <alignment vertical="center"/>
      <protection/>
    </xf>
    <xf numFmtId="3" fontId="4" fillId="2" borderId="0" xfId="0" applyNumberFormat="1" applyFont="1" applyFill="1" applyBorder="1" applyAlignment="1">
      <alignment/>
    </xf>
    <xf numFmtId="3" fontId="26" fillId="2" borderId="0" xfId="27" applyNumberFormat="1" applyFont="1" applyFill="1" applyBorder="1" applyAlignment="1" applyProtection="1">
      <alignment vertical="center" shrinkToFit="1"/>
      <protection/>
    </xf>
    <xf numFmtId="3" fontId="26" fillId="0" borderId="0" xfId="27" applyNumberFormat="1" applyFont="1" applyFill="1" applyBorder="1" applyAlignment="1" applyProtection="1">
      <alignment vertical="center" shrinkToFit="1"/>
      <protection/>
    </xf>
    <xf numFmtId="3" fontId="26" fillId="0" borderId="0" xfId="27" applyNumberFormat="1" applyFont="1" applyFill="1" applyBorder="1" applyAlignment="1" applyProtection="1">
      <alignment vertical="center"/>
      <protection/>
    </xf>
    <xf numFmtId="0" fontId="27" fillId="2" borderId="0" xfId="0" applyFont="1" applyFill="1" applyAlignment="1">
      <alignment horizontal="left" indent="4"/>
    </xf>
    <xf numFmtId="4" fontId="4" fillId="2" borderId="0" xfId="0" applyNumberFormat="1" applyFont="1" applyFill="1" applyAlignment="1">
      <alignment shrinkToFit="1"/>
    </xf>
    <xf numFmtId="3" fontId="44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44" fillId="0" borderId="0" xfId="0" applyNumberFormat="1" applyFont="1" applyBorder="1" applyAlignment="1" quotePrefix="1">
      <alignment horizontal="left" vertical="center" indent="2"/>
    </xf>
    <xf numFmtId="3" fontId="44" fillId="0" borderId="0" xfId="0" applyNumberFormat="1" applyFont="1" applyBorder="1" applyAlignment="1">
      <alignment horizontal="left" vertical="center" indent="2"/>
    </xf>
    <xf numFmtId="0" fontId="4" fillId="0" borderId="9" xfId="0" applyFont="1" applyBorder="1" applyAlignment="1">
      <alignment horizontal="left" shrinkToFit="1"/>
    </xf>
    <xf numFmtId="0" fontId="4" fillId="0" borderId="42" xfId="0" applyFont="1" applyBorder="1" applyAlignment="1">
      <alignment horizontal="left" shrinkToFit="1"/>
    </xf>
    <xf numFmtId="0" fontId="1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2" borderId="10" xfId="0" applyFont="1" applyFill="1" applyBorder="1" applyAlignment="1">
      <alignment horizontal="left" shrinkToFit="1"/>
    </xf>
    <xf numFmtId="0" fontId="4" fillId="2" borderId="26" xfId="0" applyFont="1" applyFill="1" applyBorder="1" applyAlignment="1">
      <alignment horizontal="left" shrinkToFit="1"/>
    </xf>
    <xf numFmtId="3" fontId="16" fillId="2" borderId="0" xfId="0" applyNumberFormat="1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left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vertical="center" wrapText="1"/>
    </xf>
    <xf numFmtId="0" fontId="4" fillId="0" borderId="0" xfId="25" applyFont="1" applyAlignment="1">
      <alignment horizontal="left" indent="2"/>
      <protection/>
    </xf>
    <xf numFmtId="0" fontId="21" fillId="0" borderId="0" xfId="25" applyFont="1" applyAlignment="1">
      <alignment horizontal="center"/>
      <protection/>
    </xf>
    <xf numFmtId="0" fontId="4" fillId="0" borderId="0" xfId="25" applyFont="1" applyAlignment="1">
      <alignment horizontal="center"/>
      <protection/>
    </xf>
    <xf numFmtId="0" fontId="22" fillId="6" borderId="48" xfId="25" applyFont="1" applyFill="1" applyBorder="1" applyAlignment="1">
      <alignment horizontal="center"/>
      <protection/>
    </xf>
    <xf numFmtId="0" fontId="22" fillId="6" borderId="30" xfId="25" applyFont="1" applyFill="1" applyBorder="1" applyAlignment="1">
      <alignment horizontal="center"/>
      <protection/>
    </xf>
    <xf numFmtId="0" fontId="22" fillId="6" borderId="49" xfId="25" applyFont="1" applyFill="1" applyBorder="1" applyAlignment="1">
      <alignment horizontal="center"/>
      <protection/>
    </xf>
    <xf numFmtId="0" fontId="22" fillId="6" borderId="28" xfId="25" applyFont="1" applyFill="1" applyBorder="1" applyAlignment="1">
      <alignment horizontal="center"/>
      <protection/>
    </xf>
    <xf numFmtId="0" fontId="22" fillId="6" borderId="50" xfId="25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7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1" fillId="0" borderId="1" xfId="0" applyNumberFormat="1" applyFont="1" applyBorder="1" applyAlignment="1">
      <alignment horizontal="center" vertical="center" wrapText="1" shrinkToFit="1"/>
    </xf>
    <xf numFmtId="14" fontId="35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3" fontId="34" fillId="2" borderId="0" xfId="0" applyNumberFormat="1" applyFont="1" applyFill="1" applyAlignment="1">
      <alignment horizontal="center" shrinkToFi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left" indent="1" shrinkToFit="1"/>
    </xf>
    <xf numFmtId="3" fontId="15" fillId="2" borderId="10" xfId="0" applyNumberFormat="1" applyFont="1" applyFill="1" applyBorder="1" applyAlignment="1">
      <alignment horizontal="left" indent="1" shrinkToFit="1"/>
    </xf>
    <xf numFmtId="3" fontId="5" fillId="0" borderId="26" xfId="0" applyNumberFormat="1" applyFont="1" applyBorder="1" applyAlignment="1">
      <alignment horizontal="left" indent="1" shrinkToFit="1"/>
    </xf>
    <xf numFmtId="3" fontId="15" fillId="0" borderId="10" xfId="0" applyNumberFormat="1" applyFont="1" applyBorder="1" applyAlignment="1">
      <alignment horizontal="left" indent="1" shrinkToFit="1"/>
    </xf>
    <xf numFmtId="3" fontId="5" fillId="0" borderId="10" xfId="0" applyNumberFormat="1" applyFont="1" applyBorder="1" applyAlignment="1">
      <alignment horizontal="left" indent="2" shrinkToFit="1"/>
    </xf>
    <xf numFmtId="3" fontId="5" fillId="0" borderId="10" xfId="0" applyNumberFormat="1" applyFont="1" applyBorder="1" applyAlignment="1">
      <alignment horizontal="left" shrinkToFit="1"/>
    </xf>
    <xf numFmtId="3" fontId="1" fillId="0" borderId="1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left" shrinkToFit="1"/>
    </xf>
    <xf numFmtId="3" fontId="21" fillId="0" borderId="0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omma_BCDPS" xfId="17"/>
    <cellStyle name="Comma_Sheet1" xfId="18"/>
    <cellStyle name="Currency" xfId="19"/>
    <cellStyle name="Currency [0]" xfId="20"/>
    <cellStyle name="Normal_Bao cao tai chinh 280405_But toan DC_08_Hop Thinh" xfId="21"/>
    <cellStyle name="Normal_BCDPS" xfId="22"/>
    <cellStyle name="Normal_KQKD-01" xfId="23"/>
    <cellStyle name="Normal_MauBCKT2004(general)" xfId="24"/>
    <cellStyle name="Normal_Sheet1" xfId="25"/>
    <cellStyle name="Normal_Tong hop bao cao (blank) (version 1)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</xdr:row>
      <xdr:rowOff>180975</xdr:rowOff>
    </xdr:from>
    <xdr:to>
      <xdr:col>0</xdr:col>
      <xdr:colOff>2524125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04875" y="419100"/>
          <a:ext cx="1619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219075</xdr:rowOff>
    </xdr:from>
    <xdr:to>
      <xdr:col>0</xdr:col>
      <xdr:colOff>2362200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809625" y="485775"/>
          <a:ext cx="1552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0</xdr:col>
      <xdr:colOff>2276475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4350" y="0"/>
          <a:ext cx="1762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1943100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14325" y="4762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3</xdr:col>
      <xdr:colOff>504825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752475" y="409575"/>
          <a:ext cx="1581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so%20lam%20viec\HO%20SO%20QUYET%20TOAN\HO%20SO%20NAM%202013\Quyet%20toan%2031-12-2013\BAO%20CAO%20TAI%20CHINH%20NAM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CDKT "/>
      <sheetName val="KQKD-01"/>
      <sheetName val="KQKD - 02"/>
      <sheetName val="BCDPS"/>
      <sheetName val="THUYETTC-01"/>
      <sheetName val="THUYETMTC-02"/>
      <sheetName val="THUYETTC-03"/>
      <sheetName val="BC LUUCHUYEN TT"/>
      <sheetName val="THUE TNDN"/>
      <sheetName val="PLTNDN"/>
      <sheetName val="PLTHUETNDN"/>
      <sheetName val="TH TAI CHINH "/>
      <sheetName val="TH TK 627"/>
      <sheetName val="PB TK 627"/>
      <sheetName val="GIA THANH MN"/>
      <sheetName val="BC NGUYEN LIEU"/>
      <sheetName val="GIA THANH MSC"/>
      <sheetName val="KN Ngoai"/>
      <sheetName val="KN cty"/>
      <sheetName val="NHAP XUAT TP"/>
      <sheetName val="TH TK 641"/>
      <sheetName val="TH TK 642"/>
      <sheetName val="BANG TIEU THU LAILO"/>
      <sheetName val="BTHKLDTXDCB"/>
      <sheetName val="BANG CP XDCB TU LAM"/>
      <sheetName val="BANG CT VT XDCB TU LAM"/>
      <sheetName val="DAU TU VC CS"/>
      <sheetName val="BANG CP CS VCKTCB"/>
      <sheetName val="BIEU 19"/>
      <sheetName val="BIEU 20"/>
      <sheetName val="T.HOP QHNS"/>
      <sheetName val="DT cty con,lk..."/>
      <sheetName val="CT CAC TK"/>
      <sheetName val="BAN NOI BO"/>
      <sheetName val="MUA NOI BO"/>
      <sheetName val="noi bo tk"/>
      <sheetName val="Bieu 27"/>
      <sheetName val="GIAO DICH KHAC"/>
      <sheetName val="BIEU 31"/>
      <sheetName val="Sheet2"/>
      <sheetName val="Sheet1"/>
      <sheetName val="B01"/>
      <sheetName val="B02"/>
      <sheetName val="B03"/>
      <sheetName val="B05"/>
      <sheetName val="B06"/>
      <sheetName val="B07"/>
      <sheetName val="B01-04"/>
      <sheetName val="B02-04"/>
      <sheetName val="giai trinh von "/>
      <sheetName val="KC KL XDCB"/>
      <sheetName val="KC XDCB GTHANH"/>
      <sheetName val="XL4Poppy"/>
      <sheetName val="XL4Test5"/>
    </sheetNames>
    <sheetDataSet>
      <sheetData sheetId="23">
        <row r="9">
          <cell r="AH9">
            <v>40906079805</v>
          </cell>
        </row>
        <row r="10">
          <cell r="AH10">
            <v>133619235</v>
          </cell>
        </row>
        <row r="11">
          <cell r="AH11">
            <v>74158616939</v>
          </cell>
        </row>
        <row r="12">
          <cell r="AH12">
            <v>899436503</v>
          </cell>
        </row>
        <row r="13">
          <cell r="AH13">
            <v>29737706506</v>
          </cell>
        </row>
        <row r="14">
          <cell r="AH14">
            <v>9987595</v>
          </cell>
        </row>
        <row r="15">
          <cell r="AH15">
            <v>15119080339.447239</v>
          </cell>
        </row>
        <row r="147">
          <cell r="AH147">
            <v>34170000</v>
          </cell>
        </row>
        <row r="201">
          <cell r="AH201">
            <v>139489266</v>
          </cell>
        </row>
        <row r="212">
          <cell r="AH212">
            <v>29463648</v>
          </cell>
        </row>
        <row r="217">
          <cell r="AH217">
            <v>38916364</v>
          </cell>
        </row>
        <row r="218">
          <cell r="AH218">
            <v>241001676792.4472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workbookViewId="0" topLeftCell="A100">
      <selection activeCell="E19" sqref="E19"/>
    </sheetView>
  </sheetViews>
  <sheetFormatPr defaultColWidth="9.140625" defaultRowHeight="16.5" customHeight="1"/>
  <cols>
    <col min="1" max="1" width="54.8515625" style="6" customWidth="1"/>
    <col min="2" max="2" width="7.421875" style="6" customWidth="1"/>
    <col min="3" max="3" width="7.28125" style="6" customWidth="1"/>
    <col min="4" max="5" width="18.8515625" style="6" customWidth="1"/>
    <col min="6" max="6" width="0" style="5" hidden="1" customWidth="1"/>
    <col min="7" max="10" width="0" style="6" hidden="1" customWidth="1"/>
    <col min="11" max="11" width="14.57421875" style="7" customWidth="1"/>
    <col min="12" max="12" width="14.140625" style="7" customWidth="1"/>
    <col min="13" max="13" width="24.140625" style="6" customWidth="1"/>
    <col min="14" max="16384" width="9.140625" style="6" customWidth="1"/>
  </cols>
  <sheetData>
    <row r="1" spans="1:5" ht="18.75" customHeight="1">
      <c r="A1" s="1" t="s">
        <v>1048</v>
      </c>
      <c r="B1" s="2"/>
      <c r="C1" s="2"/>
      <c r="D1" s="3"/>
      <c r="E1" s="4" t="s">
        <v>1049</v>
      </c>
    </row>
    <row r="2" spans="1:5" ht="16.5" customHeight="1">
      <c r="A2" s="8" t="s">
        <v>1050</v>
      </c>
      <c r="B2" s="2"/>
      <c r="C2" s="2"/>
      <c r="D2" s="3"/>
      <c r="E2" s="3"/>
    </row>
    <row r="3" spans="1:5" ht="16.5" customHeight="1">
      <c r="A3" s="9"/>
      <c r="B3" s="2"/>
      <c r="C3" s="2"/>
      <c r="D3" s="3"/>
      <c r="E3" s="3"/>
    </row>
    <row r="4" spans="1:5" ht="27.75" customHeight="1">
      <c r="A4" s="441" t="s">
        <v>1051</v>
      </c>
      <c r="B4" s="441"/>
      <c r="C4" s="441"/>
      <c r="D4" s="441"/>
      <c r="E4" s="441"/>
    </row>
    <row r="5" spans="1:5" ht="21" customHeight="1">
      <c r="A5" s="442" t="s">
        <v>1052</v>
      </c>
      <c r="B5" s="442"/>
      <c r="C5" s="442"/>
      <c r="D5" s="442"/>
      <c r="E5" s="442"/>
    </row>
    <row r="6" spans="1:5" ht="16.5" customHeight="1" thickBot="1">
      <c r="A6" s="3"/>
      <c r="B6" s="2"/>
      <c r="C6" s="2"/>
      <c r="D6" s="3"/>
      <c r="E6" s="10" t="s">
        <v>1053</v>
      </c>
    </row>
    <row r="7" spans="1:12" s="1" customFormat="1" ht="35.25" customHeight="1" thickBot="1">
      <c r="A7" s="11" t="s">
        <v>1054</v>
      </c>
      <c r="B7" s="12" t="s">
        <v>1055</v>
      </c>
      <c r="C7" s="13" t="s">
        <v>1056</v>
      </c>
      <c r="D7" s="14" t="s">
        <v>1057</v>
      </c>
      <c r="E7" s="15" t="s">
        <v>1058</v>
      </c>
      <c r="F7" s="443" t="s">
        <v>1059</v>
      </c>
      <c r="G7" s="443"/>
      <c r="H7" s="443"/>
      <c r="I7" s="16" t="s">
        <v>1060</v>
      </c>
      <c r="J7" s="16" t="s">
        <v>1061</v>
      </c>
      <c r="K7" s="17"/>
      <c r="L7" s="17"/>
    </row>
    <row r="8" spans="1:13" s="27" customFormat="1" ht="16.5" customHeight="1">
      <c r="A8" s="18" t="s">
        <v>1062</v>
      </c>
      <c r="B8" s="19">
        <v>100</v>
      </c>
      <c r="C8" s="19"/>
      <c r="D8" s="20">
        <f>D9+D12+D15+D22+D25</f>
        <v>296914161764</v>
      </c>
      <c r="E8" s="21">
        <f>E9+E12+E15+E22+E25</f>
        <v>351101797454</v>
      </c>
      <c r="F8" s="22" t="e">
        <f>#REF!</f>
        <v>#REF!</v>
      </c>
      <c r="G8" s="23" t="e">
        <f>#REF!</f>
        <v>#REF!</v>
      </c>
      <c r="H8" s="23" t="e">
        <f>#REF!</f>
        <v>#REF!</v>
      </c>
      <c r="I8" s="24" t="e">
        <f>#REF!</f>
        <v>#REF!</v>
      </c>
      <c r="J8" s="25" t="e">
        <f>#REF!</f>
        <v>#REF!</v>
      </c>
      <c r="K8" s="26"/>
      <c r="L8" s="26"/>
      <c r="M8" s="26"/>
    </row>
    <row r="9" spans="1:13" ht="16.5" customHeight="1">
      <c r="A9" s="28" t="s">
        <v>1063</v>
      </c>
      <c r="B9" s="29">
        <v>110</v>
      </c>
      <c r="C9" s="29"/>
      <c r="D9" s="30">
        <f>D10+D11</f>
        <v>5032591324</v>
      </c>
      <c r="E9" s="31">
        <f>SUM(E10:E11)</f>
        <v>15850799412</v>
      </c>
      <c r="F9" s="22" t="e">
        <f>#REF!</f>
        <v>#REF!</v>
      </c>
      <c r="G9" s="23" t="e">
        <f>#REF!</f>
        <v>#REF!</v>
      </c>
      <c r="H9" s="23" t="e">
        <f>#REF!</f>
        <v>#REF!</v>
      </c>
      <c r="I9" s="24" t="e">
        <f>#REF!</f>
        <v>#REF!</v>
      </c>
      <c r="J9" s="25" t="e">
        <f>#REF!</f>
        <v>#REF!</v>
      </c>
      <c r="M9" s="25"/>
    </row>
    <row r="10" spans="1:13" ht="16.5" customHeight="1">
      <c r="A10" s="32" t="s">
        <v>1064</v>
      </c>
      <c r="B10" s="33">
        <v>111</v>
      </c>
      <c r="C10" s="33" t="s">
        <v>1065</v>
      </c>
      <c r="D10" s="34">
        <v>5032591324</v>
      </c>
      <c r="E10" s="35">
        <v>15850799412</v>
      </c>
      <c r="F10" s="22" t="e">
        <f>#REF!</f>
        <v>#REF!</v>
      </c>
      <c r="G10" s="23" t="e">
        <f>#REF!</f>
        <v>#REF!</v>
      </c>
      <c r="H10" s="23" t="e">
        <f>#REF!</f>
        <v>#REF!</v>
      </c>
      <c r="I10" s="24" t="e">
        <f>#REF!</f>
        <v>#REF!</v>
      </c>
      <c r="J10" s="25" t="e">
        <f>#REF!</f>
        <v>#REF!</v>
      </c>
      <c r="M10" s="25"/>
    </row>
    <row r="11" spans="1:13" ht="16.5" customHeight="1">
      <c r="A11" s="32" t="s">
        <v>1066</v>
      </c>
      <c r="B11" s="33">
        <v>112</v>
      </c>
      <c r="C11" s="33"/>
      <c r="D11" s="34"/>
      <c r="E11" s="35"/>
      <c r="F11" s="36" t="e">
        <f>#REF!</f>
        <v>#REF!</v>
      </c>
      <c r="G11" s="37" t="e">
        <f>#REF!</f>
        <v>#REF!</v>
      </c>
      <c r="H11" s="37" t="e">
        <f>#REF!</f>
        <v>#REF!</v>
      </c>
      <c r="I11" s="38" t="e">
        <f>#REF!</f>
        <v>#REF!</v>
      </c>
      <c r="J11" s="39" t="e">
        <f>#REF!</f>
        <v>#REF!</v>
      </c>
      <c r="M11" s="25"/>
    </row>
    <row r="12" spans="1:13" ht="16.5" customHeight="1">
      <c r="A12" s="28" t="s">
        <v>1067</v>
      </c>
      <c r="B12" s="29">
        <v>120</v>
      </c>
      <c r="C12" s="29" t="s">
        <v>1068</v>
      </c>
      <c r="D12" s="30">
        <f>D13+D14</f>
        <v>131320000000</v>
      </c>
      <c r="E12" s="31">
        <f>SUM(E13:E14)</f>
        <v>129896385019</v>
      </c>
      <c r="F12" s="22" t="e">
        <f>#REF!</f>
        <v>#REF!</v>
      </c>
      <c r="G12" s="23" t="e">
        <f>#REF!</f>
        <v>#REF!</v>
      </c>
      <c r="H12" s="23" t="e">
        <f>#REF!</f>
        <v>#REF!</v>
      </c>
      <c r="I12" s="24" t="e">
        <f>#REF!</f>
        <v>#REF!</v>
      </c>
      <c r="J12" s="25" t="e">
        <f>#REF!</f>
        <v>#REF!</v>
      </c>
      <c r="M12" s="25"/>
    </row>
    <row r="13" spans="1:13" ht="16.5" customHeight="1">
      <c r="A13" s="32" t="s">
        <v>1069</v>
      </c>
      <c r="B13" s="33">
        <v>121</v>
      </c>
      <c r="C13" s="33"/>
      <c r="D13" s="34">
        <v>131320000000</v>
      </c>
      <c r="E13" s="35">
        <v>129896385019</v>
      </c>
      <c r="F13" s="22" t="e">
        <f>#REF!</f>
        <v>#REF!</v>
      </c>
      <c r="G13" s="23" t="e">
        <f>#REF!</f>
        <v>#REF!</v>
      </c>
      <c r="H13" s="23" t="e">
        <f>#REF!</f>
        <v>#REF!</v>
      </c>
      <c r="I13" s="24" t="e">
        <f>#REF!</f>
        <v>#REF!</v>
      </c>
      <c r="J13" s="25" t="e">
        <f>#REF!</f>
        <v>#REF!</v>
      </c>
      <c r="M13" s="25"/>
    </row>
    <row r="14" spans="1:13" ht="16.5" customHeight="1">
      <c r="A14" s="32" t="s">
        <v>1070</v>
      </c>
      <c r="B14" s="33">
        <v>129</v>
      </c>
      <c r="C14" s="33"/>
      <c r="D14" s="34"/>
      <c r="E14" s="35"/>
      <c r="F14" s="22" t="e">
        <f>#REF!</f>
        <v>#REF!</v>
      </c>
      <c r="G14" s="23" t="e">
        <f>#REF!</f>
        <v>#REF!</v>
      </c>
      <c r="H14" s="23" t="e">
        <f>#REF!</f>
        <v>#REF!</v>
      </c>
      <c r="I14" s="24" t="e">
        <f>#REF!</f>
        <v>#REF!</v>
      </c>
      <c r="J14" s="25" t="e">
        <f>#REF!</f>
        <v>#REF!</v>
      </c>
      <c r="M14" s="25"/>
    </row>
    <row r="15" spans="1:13" ht="16.5" customHeight="1">
      <c r="A15" s="28" t="s">
        <v>1071</v>
      </c>
      <c r="B15" s="29">
        <v>130</v>
      </c>
      <c r="C15" s="29"/>
      <c r="D15" s="30">
        <f>SUM(D16:D21)</f>
        <v>53051562369</v>
      </c>
      <c r="E15" s="31">
        <f>SUM(E16:E21)</f>
        <v>82603419393</v>
      </c>
      <c r="F15" s="22" t="e">
        <f>#REF!</f>
        <v>#REF!</v>
      </c>
      <c r="G15" s="23" t="e">
        <f>#REF!</f>
        <v>#REF!</v>
      </c>
      <c r="H15" s="23" t="e">
        <f>#REF!</f>
        <v>#REF!</v>
      </c>
      <c r="I15" s="24" t="e">
        <f>#REF!</f>
        <v>#REF!</v>
      </c>
      <c r="J15" s="25" t="e">
        <f>#REF!</f>
        <v>#REF!</v>
      </c>
      <c r="M15" s="25"/>
    </row>
    <row r="16" spans="1:13" ht="16.5" customHeight="1">
      <c r="A16" s="32" t="s">
        <v>1072</v>
      </c>
      <c r="B16" s="33">
        <v>131</v>
      </c>
      <c r="C16" s="33"/>
      <c r="D16" s="34">
        <v>45467270587</v>
      </c>
      <c r="E16" s="35">
        <v>68418800189</v>
      </c>
      <c r="F16" s="22" t="e">
        <f>#REF!</f>
        <v>#REF!</v>
      </c>
      <c r="G16" s="23" t="e">
        <f>#REF!</f>
        <v>#REF!</v>
      </c>
      <c r="H16" s="23" t="e">
        <f>#REF!</f>
        <v>#REF!</v>
      </c>
      <c r="I16" s="24" t="e">
        <f>#REF!</f>
        <v>#REF!</v>
      </c>
      <c r="J16" s="25" t="e">
        <f>#REF!</f>
        <v>#REF!</v>
      </c>
      <c r="M16" s="25"/>
    </row>
    <row r="17" spans="1:13" ht="16.5" customHeight="1">
      <c r="A17" s="32" t="s">
        <v>1073</v>
      </c>
      <c r="B17" s="33">
        <v>132</v>
      </c>
      <c r="C17" s="33"/>
      <c r="D17" s="34">
        <v>2479174128</v>
      </c>
      <c r="E17" s="35">
        <v>8078261099</v>
      </c>
      <c r="F17" s="22" t="e">
        <f>#REF!</f>
        <v>#REF!</v>
      </c>
      <c r="G17" s="23" t="e">
        <f>#REF!</f>
        <v>#REF!</v>
      </c>
      <c r="H17" s="23" t="e">
        <f>#REF!</f>
        <v>#REF!</v>
      </c>
      <c r="I17" s="24" t="e">
        <f>#REF!</f>
        <v>#REF!</v>
      </c>
      <c r="J17" s="25" t="e">
        <f>#REF!</f>
        <v>#REF!</v>
      </c>
      <c r="M17" s="25"/>
    </row>
    <row r="18" spans="1:13" ht="16.5" customHeight="1">
      <c r="A18" s="32" t="s">
        <v>1074</v>
      </c>
      <c r="B18" s="33">
        <v>133</v>
      </c>
      <c r="C18" s="33"/>
      <c r="D18" s="34"/>
      <c r="E18" s="35"/>
      <c r="F18" s="22" t="e">
        <f>#REF!</f>
        <v>#REF!</v>
      </c>
      <c r="G18" s="23" t="e">
        <f>#REF!</f>
        <v>#REF!</v>
      </c>
      <c r="H18" s="23" t="e">
        <f>#REF!</f>
        <v>#REF!</v>
      </c>
      <c r="I18" s="24" t="e">
        <f>#REF!</f>
        <v>#REF!</v>
      </c>
      <c r="J18" s="25" t="e">
        <f>#REF!</f>
        <v>#REF!</v>
      </c>
      <c r="M18" s="25"/>
    </row>
    <row r="19" spans="1:13" ht="16.5" customHeight="1">
      <c r="A19" s="32" t="s">
        <v>1075</v>
      </c>
      <c r="B19" s="33">
        <v>134</v>
      </c>
      <c r="C19" s="33"/>
      <c r="D19" s="34"/>
      <c r="E19" s="35"/>
      <c r="F19" s="22" t="e">
        <f>#REF!</f>
        <v>#REF!</v>
      </c>
      <c r="G19" s="23" t="e">
        <f>#REF!</f>
        <v>#REF!</v>
      </c>
      <c r="H19" s="23" t="e">
        <f>#REF!</f>
        <v>#REF!</v>
      </c>
      <c r="I19" s="24" t="e">
        <f>#REF!</f>
        <v>#REF!</v>
      </c>
      <c r="J19" s="25" t="e">
        <f>#REF!</f>
        <v>#REF!</v>
      </c>
      <c r="M19" s="25"/>
    </row>
    <row r="20" spans="1:13" ht="16.5" customHeight="1">
      <c r="A20" s="32" t="s">
        <v>1076</v>
      </c>
      <c r="B20" s="33">
        <v>135</v>
      </c>
      <c r="C20" s="33" t="s">
        <v>1077</v>
      </c>
      <c r="D20" s="34">
        <v>6105117654</v>
      </c>
      <c r="E20" s="35">
        <v>6806358105</v>
      </c>
      <c r="F20" s="22" t="e">
        <f>#REF!</f>
        <v>#REF!</v>
      </c>
      <c r="G20" s="23" t="e">
        <f>#REF!</f>
        <v>#REF!</v>
      </c>
      <c r="H20" s="23" t="e">
        <f>#REF!</f>
        <v>#REF!</v>
      </c>
      <c r="I20" s="24" t="e">
        <f>#REF!</f>
        <v>#REF!</v>
      </c>
      <c r="J20" s="25" t="e">
        <f>#REF!</f>
        <v>#REF!</v>
      </c>
      <c r="M20" s="25"/>
    </row>
    <row r="21" spans="1:13" ht="16.5" customHeight="1">
      <c r="A21" s="32" t="s">
        <v>1078</v>
      </c>
      <c r="B21" s="33">
        <v>139</v>
      </c>
      <c r="C21" s="33"/>
      <c r="D21" s="40">
        <f>-1000000000</f>
        <v>-1000000000</v>
      </c>
      <c r="E21" s="40">
        <f>-700000000</f>
        <v>-700000000</v>
      </c>
      <c r="F21" s="36" t="e">
        <f>#REF!</f>
        <v>#REF!</v>
      </c>
      <c r="G21" s="37" t="e">
        <f>#REF!</f>
        <v>#REF!</v>
      </c>
      <c r="H21" s="37" t="e">
        <f>#REF!</f>
        <v>#REF!</v>
      </c>
      <c r="I21" s="38" t="e">
        <f>#REF!</f>
        <v>#REF!</v>
      </c>
      <c r="J21" s="39" t="e">
        <f>#REF!</f>
        <v>#REF!</v>
      </c>
      <c r="K21" s="25"/>
      <c r="L21" s="25"/>
      <c r="M21" s="25"/>
    </row>
    <row r="22" spans="1:13" s="1" customFormat="1" ht="16.5" customHeight="1">
      <c r="A22" s="28" t="s">
        <v>1079</v>
      </c>
      <c r="B22" s="29">
        <v>140</v>
      </c>
      <c r="C22" s="29"/>
      <c r="D22" s="30">
        <f>D23+D24</f>
        <v>103162741258</v>
      </c>
      <c r="E22" s="31">
        <f>SUM(E23:E24)</f>
        <v>120550869431</v>
      </c>
      <c r="F22" s="22" t="e">
        <f>#REF!</f>
        <v>#REF!</v>
      </c>
      <c r="G22" s="23" t="e">
        <f>#REF!</f>
        <v>#REF!</v>
      </c>
      <c r="H22" s="23" t="e">
        <f>#REF!</f>
        <v>#REF!</v>
      </c>
      <c r="I22" s="24" t="e">
        <f>#REF!</f>
        <v>#REF!</v>
      </c>
      <c r="J22" s="25" t="e">
        <f>#REF!</f>
        <v>#REF!</v>
      </c>
      <c r="K22" s="17"/>
      <c r="L22" s="17"/>
      <c r="M22" s="39"/>
    </row>
    <row r="23" spans="1:13" ht="16.5" customHeight="1">
      <c r="A23" s="32" t="s">
        <v>1080</v>
      </c>
      <c r="B23" s="33">
        <v>141</v>
      </c>
      <c r="C23" s="33" t="s">
        <v>1081</v>
      </c>
      <c r="D23" s="34">
        <v>104530798737</v>
      </c>
      <c r="E23" s="35">
        <v>120550869431</v>
      </c>
      <c r="F23" s="22" t="e">
        <f>#REF!</f>
        <v>#REF!</v>
      </c>
      <c r="G23" s="23" t="e">
        <f>#REF!</f>
        <v>#REF!</v>
      </c>
      <c r="H23" s="23" t="e">
        <f>#REF!</f>
        <v>#REF!</v>
      </c>
      <c r="I23" s="24" t="e">
        <f>#REF!</f>
        <v>#REF!</v>
      </c>
      <c r="J23" s="25" t="e">
        <f>#REF!</f>
        <v>#REF!</v>
      </c>
      <c r="M23" s="25"/>
    </row>
    <row r="24" spans="1:13" ht="16.5" customHeight="1">
      <c r="A24" s="32" t="s">
        <v>1082</v>
      </c>
      <c r="B24" s="33">
        <v>149</v>
      </c>
      <c r="C24" s="33"/>
      <c r="D24" s="40">
        <f>-1368057479</f>
        <v>-1368057479</v>
      </c>
      <c r="E24" s="35"/>
      <c r="F24" s="36" t="e">
        <f>#REF!</f>
        <v>#REF!</v>
      </c>
      <c r="G24" s="37" t="e">
        <f>#REF!</f>
        <v>#REF!</v>
      </c>
      <c r="H24" s="37" t="e">
        <f>#REF!</f>
        <v>#REF!</v>
      </c>
      <c r="I24" s="38" t="e">
        <f>#REF!</f>
        <v>#REF!</v>
      </c>
      <c r="J24" s="39" t="e">
        <f>#REF!</f>
        <v>#REF!</v>
      </c>
      <c r="M24" s="25"/>
    </row>
    <row r="25" spans="1:13" s="1" customFormat="1" ht="16.5" customHeight="1">
      <c r="A25" s="28" t="s">
        <v>1083</v>
      </c>
      <c r="B25" s="29">
        <v>150</v>
      </c>
      <c r="C25" s="29"/>
      <c r="D25" s="30">
        <f>SUM(D26:D29)</f>
        <v>4347266813</v>
      </c>
      <c r="E25" s="31">
        <f>SUM(E26:E29)</f>
        <v>2200324199</v>
      </c>
      <c r="F25" s="22" t="e">
        <f>#REF!</f>
        <v>#REF!</v>
      </c>
      <c r="G25" s="23" t="e">
        <f>#REF!</f>
        <v>#REF!</v>
      </c>
      <c r="H25" s="23" t="e">
        <f>#REF!</f>
        <v>#REF!</v>
      </c>
      <c r="I25" s="24" t="e">
        <f>#REF!</f>
        <v>#REF!</v>
      </c>
      <c r="J25" s="25" t="e">
        <f>#REF!</f>
        <v>#REF!</v>
      </c>
      <c r="K25" s="25"/>
      <c r="L25" s="25"/>
      <c r="M25" s="39"/>
    </row>
    <row r="26" spans="1:13" ht="16.5" customHeight="1">
      <c r="A26" s="32" t="s">
        <v>1084</v>
      </c>
      <c r="B26" s="33">
        <v>151</v>
      </c>
      <c r="C26" s="33"/>
      <c r="D26" s="34">
        <v>45243000</v>
      </c>
      <c r="E26" s="35">
        <v>91218605</v>
      </c>
      <c r="F26" s="22" t="e">
        <f>#REF!</f>
        <v>#REF!</v>
      </c>
      <c r="G26" s="23" t="e">
        <f>#REF!</f>
        <v>#REF!</v>
      </c>
      <c r="H26" s="23" t="e">
        <f>#REF!</f>
        <v>#REF!</v>
      </c>
      <c r="I26" s="24" t="e">
        <f>#REF!</f>
        <v>#REF!</v>
      </c>
      <c r="J26" s="25" t="e">
        <f>#REF!</f>
        <v>#REF!</v>
      </c>
      <c r="K26" s="25"/>
      <c r="L26" s="25"/>
      <c r="M26" s="25"/>
    </row>
    <row r="27" spans="1:13" ht="16.5" customHeight="1">
      <c r="A27" s="32" t="s">
        <v>1085</v>
      </c>
      <c r="B27" s="33">
        <v>152</v>
      </c>
      <c r="C27" s="33"/>
      <c r="D27" s="34">
        <v>1369424689</v>
      </c>
      <c r="E27" s="35"/>
      <c r="F27" s="36" t="e">
        <f>#REF!</f>
        <v>#REF!</v>
      </c>
      <c r="G27" s="37" t="e">
        <f>#REF!</f>
        <v>#REF!</v>
      </c>
      <c r="H27" s="37" t="e">
        <f>#REF!</f>
        <v>#REF!</v>
      </c>
      <c r="I27" s="38" t="e">
        <f>#REF!</f>
        <v>#REF!</v>
      </c>
      <c r="J27" s="39" t="e">
        <f>#REF!</f>
        <v>#REF!</v>
      </c>
      <c r="M27" s="25"/>
    </row>
    <row r="28" spans="1:13" ht="16.5" customHeight="1">
      <c r="A28" s="32" t="s">
        <v>1086</v>
      </c>
      <c r="B28" s="33">
        <v>154</v>
      </c>
      <c r="C28" s="33" t="s">
        <v>1087</v>
      </c>
      <c r="D28" s="34">
        <v>677840026</v>
      </c>
      <c r="E28" s="35"/>
      <c r="F28" s="22" t="e">
        <f>#REF!</f>
        <v>#REF!</v>
      </c>
      <c r="G28" s="23" t="e">
        <f>#REF!</f>
        <v>#REF!</v>
      </c>
      <c r="H28" s="23" t="e">
        <f>#REF!</f>
        <v>#REF!</v>
      </c>
      <c r="I28" s="24" t="e">
        <f>#REF!</f>
        <v>#REF!</v>
      </c>
      <c r="J28" s="25" t="e">
        <f>#REF!</f>
        <v>#REF!</v>
      </c>
      <c r="M28" s="25"/>
    </row>
    <row r="29" spans="1:13" ht="16.5" customHeight="1">
      <c r="A29" s="32" t="s">
        <v>1088</v>
      </c>
      <c r="B29" s="33">
        <v>158</v>
      </c>
      <c r="C29" s="33"/>
      <c r="D29" s="34">
        <v>2254759098</v>
      </c>
      <c r="E29" s="35">
        <v>2109105594</v>
      </c>
      <c r="F29" s="22" t="e">
        <f>#REF!</f>
        <v>#REF!</v>
      </c>
      <c r="G29" s="23" t="e">
        <f>#REF!</f>
        <v>#REF!</v>
      </c>
      <c r="H29" s="23" t="e">
        <f>#REF!</f>
        <v>#REF!</v>
      </c>
      <c r="I29" s="24" t="e">
        <f>#REF!</f>
        <v>#REF!</v>
      </c>
      <c r="J29" s="25" t="e">
        <f>#REF!</f>
        <v>#REF!</v>
      </c>
      <c r="M29" s="25"/>
    </row>
    <row r="30" spans="1:13" s="27" customFormat="1" ht="16.5" customHeight="1">
      <c r="A30" s="41" t="s">
        <v>1089</v>
      </c>
      <c r="B30" s="42">
        <v>200</v>
      </c>
      <c r="C30" s="42"/>
      <c r="D30" s="43">
        <f>D31+D37+D48+D51+D56</f>
        <v>1087907900511</v>
      </c>
      <c r="E30" s="44">
        <f>E31+E37+E48+E51+E56</f>
        <v>887096953790</v>
      </c>
      <c r="F30" s="22" t="e">
        <f>#REF!</f>
        <v>#REF!</v>
      </c>
      <c r="G30" s="23" t="e">
        <f>#REF!</f>
        <v>#REF!</v>
      </c>
      <c r="H30" s="23" t="e">
        <f>#REF!</f>
        <v>#REF!</v>
      </c>
      <c r="I30" s="24" t="e">
        <f>#REF!</f>
        <v>#REF!</v>
      </c>
      <c r="J30" s="25" t="e">
        <f>#REF!</f>
        <v>#REF!</v>
      </c>
      <c r="K30" s="26"/>
      <c r="L30" s="26"/>
      <c r="M30" s="45"/>
    </row>
    <row r="31" spans="1:13" s="27" customFormat="1" ht="16.5" customHeight="1">
      <c r="A31" s="28" t="s">
        <v>1090</v>
      </c>
      <c r="B31" s="29">
        <v>210</v>
      </c>
      <c r="C31" s="29"/>
      <c r="D31" s="46">
        <f>SUM(D32:D36)</f>
        <v>48162660</v>
      </c>
      <c r="E31" s="31">
        <f>SUM(E32:E36)</f>
        <v>48162660</v>
      </c>
      <c r="F31" s="22" t="e">
        <f>#REF!</f>
        <v>#REF!</v>
      </c>
      <c r="G31" s="23" t="e">
        <f>#REF!</f>
        <v>#REF!</v>
      </c>
      <c r="H31" s="23" t="e">
        <f>#REF!</f>
        <v>#REF!</v>
      </c>
      <c r="I31" s="24" t="e">
        <f>#REF!</f>
        <v>#REF!</v>
      </c>
      <c r="J31" s="25" t="e">
        <f>#REF!</f>
        <v>#REF!</v>
      </c>
      <c r="K31" s="26"/>
      <c r="L31" s="26"/>
      <c r="M31" s="45"/>
    </row>
    <row r="32" spans="1:13" s="27" customFormat="1" ht="16.5" customHeight="1">
      <c r="A32" s="32" t="s">
        <v>1091</v>
      </c>
      <c r="B32" s="33">
        <v>211</v>
      </c>
      <c r="C32" s="33"/>
      <c r="D32" s="47"/>
      <c r="E32" s="48"/>
      <c r="F32" s="22" t="e">
        <f>#REF!</f>
        <v>#REF!</v>
      </c>
      <c r="G32" s="23" t="e">
        <f>#REF!</f>
        <v>#REF!</v>
      </c>
      <c r="H32" s="23" t="e">
        <f>#REF!</f>
        <v>#REF!</v>
      </c>
      <c r="I32" s="24" t="e">
        <f>#REF!</f>
        <v>#REF!</v>
      </c>
      <c r="J32" s="25" t="e">
        <f>#REF!</f>
        <v>#REF!</v>
      </c>
      <c r="K32" s="26"/>
      <c r="L32" s="26"/>
      <c r="M32" s="45"/>
    </row>
    <row r="33" spans="1:13" s="27" customFormat="1" ht="16.5" customHeight="1">
      <c r="A33" s="32" t="s">
        <v>1092</v>
      </c>
      <c r="B33" s="33">
        <v>212</v>
      </c>
      <c r="C33" s="33"/>
      <c r="D33" s="47"/>
      <c r="E33" s="48"/>
      <c r="F33" s="22" t="e">
        <f>#REF!</f>
        <v>#REF!</v>
      </c>
      <c r="G33" s="23" t="e">
        <f>#REF!</f>
        <v>#REF!</v>
      </c>
      <c r="H33" s="23" t="e">
        <f>#REF!</f>
        <v>#REF!</v>
      </c>
      <c r="I33" s="24" t="e">
        <f>#REF!</f>
        <v>#REF!</v>
      </c>
      <c r="J33" s="25" t="e">
        <f>#REF!</f>
        <v>#REF!</v>
      </c>
      <c r="K33" s="26"/>
      <c r="L33" s="26"/>
      <c r="M33" s="45"/>
    </row>
    <row r="34" spans="1:13" s="27" customFormat="1" ht="16.5" customHeight="1">
      <c r="A34" s="32" t="s">
        <v>1093</v>
      </c>
      <c r="B34" s="33">
        <v>213</v>
      </c>
      <c r="C34" s="33" t="s">
        <v>1094</v>
      </c>
      <c r="D34" s="47"/>
      <c r="E34" s="48"/>
      <c r="F34" s="22" t="e">
        <f>#REF!</f>
        <v>#REF!</v>
      </c>
      <c r="G34" s="23" t="e">
        <f>#REF!</f>
        <v>#REF!</v>
      </c>
      <c r="H34" s="23" t="e">
        <f>#REF!</f>
        <v>#REF!</v>
      </c>
      <c r="I34" s="24" t="e">
        <f>#REF!</f>
        <v>#REF!</v>
      </c>
      <c r="J34" s="25" t="e">
        <f>#REF!</f>
        <v>#REF!</v>
      </c>
      <c r="K34" s="26"/>
      <c r="L34" s="26"/>
      <c r="M34" s="45"/>
    </row>
    <row r="35" spans="1:13" s="27" customFormat="1" ht="16.5" customHeight="1">
      <c r="A35" s="32" t="s">
        <v>1095</v>
      </c>
      <c r="B35" s="33">
        <v>218</v>
      </c>
      <c r="C35" s="33" t="s">
        <v>1096</v>
      </c>
      <c r="D35" s="47">
        <v>48162660</v>
      </c>
      <c r="E35" s="48">
        <v>48162660</v>
      </c>
      <c r="F35" s="22" t="e">
        <f>#REF!</f>
        <v>#REF!</v>
      </c>
      <c r="G35" s="23" t="e">
        <f>#REF!</f>
        <v>#REF!</v>
      </c>
      <c r="H35" s="23" t="e">
        <f>#REF!</f>
        <v>#REF!</v>
      </c>
      <c r="I35" s="24" t="e">
        <f>#REF!</f>
        <v>#REF!</v>
      </c>
      <c r="J35" s="25" t="e">
        <f>#REF!</f>
        <v>#REF!</v>
      </c>
      <c r="K35" s="26"/>
      <c r="L35" s="26"/>
      <c r="M35" s="45"/>
    </row>
    <row r="36" spans="1:13" s="51" customFormat="1" ht="16.5" customHeight="1">
      <c r="A36" s="32" t="s">
        <v>1097</v>
      </c>
      <c r="B36" s="33">
        <v>219</v>
      </c>
      <c r="C36" s="33"/>
      <c r="D36" s="40"/>
      <c r="E36" s="48"/>
      <c r="F36" s="36" t="e">
        <f>#REF!</f>
        <v>#REF!</v>
      </c>
      <c r="G36" s="37" t="e">
        <f>#REF!</f>
        <v>#REF!</v>
      </c>
      <c r="H36" s="37" t="e">
        <f>#REF!</f>
        <v>#REF!</v>
      </c>
      <c r="I36" s="38" t="e">
        <f>#REF!</f>
        <v>#REF!</v>
      </c>
      <c r="J36" s="39" t="e">
        <f>#REF!</f>
        <v>#REF!</v>
      </c>
      <c r="K36" s="49"/>
      <c r="L36" s="49"/>
      <c r="M36" s="50"/>
    </row>
    <row r="37" spans="1:13" s="1" customFormat="1" ht="16.5" customHeight="1">
      <c r="A37" s="28" t="s">
        <v>1098</v>
      </c>
      <c r="B37" s="29">
        <v>220</v>
      </c>
      <c r="C37" s="29"/>
      <c r="D37" s="30">
        <f>D38+D44+D47</f>
        <v>389081412194</v>
      </c>
      <c r="E37" s="31">
        <f>E38+E41+E44+E47</f>
        <v>355837647013</v>
      </c>
      <c r="F37" s="36" t="e">
        <f>#REF!</f>
        <v>#REF!</v>
      </c>
      <c r="G37" s="37" t="e">
        <f>#REF!</f>
        <v>#REF!</v>
      </c>
      <c r="H37" s="37" t="e">
        <f>#REF!</f>
        <v>#REF!</v>
      </c>
      <c r="I37" s="38" t="e">
        <f>#REF!</f>
        <v>#REF!</v>
      </c>
      <c r="J37" s="39" t="e">
        <f>#REF!</f>
        <v>#REF!</v>
      </c>
      <c r="K37" s="39"/>
      <c r="L37" s="39"/>
      <c r="M37" s="39"/>
    </row>
    <row r="38" spans="1:13" ht="16.5" customHeight="1">
      <c r="A38" s="32" t="s">
        <v>1099</v>
      </c>
      <c r="B38" s="33">
        <v>221</v>
      </c>
      <c r="C38" s="33" t="s">
        <v>1100</v>
      </c>
      <c r="D38" s="34">
        <f>D39+D40</f>
        <v>147732813302</v>
      </c>
      <c r="E38" s="35">
        <f>E39+E40</f>
        <v>167719385416</v>
      </c>
      <c r="F38" s="36" t="e">
        <f>#REF!</f>
        <v>#REF!</v>
      </c>
      <c r="G38" s="37" t="e">
        <f>#REF!</f>
        <v>#REF!</v>
      </c>
      <c r="H38" s="37" t="e">
        <f>#REF!</f>
        <v>#REF!</v>
      </c>
      <c r="I38" s="38" t="e">
        <f>#REF!</f>
        <v>#REF!</v>
      </c>
      <c r="J38" s="39" t="e">
        <f>#REF!</f>
        <v>#REF!</v>
      </c>
      <c r="K38" s="39"/>
      <c r="L38" s="39"/>
      <c r="M38" s="25"/>
    </row>
    <row r="39" spans="1:13" ht="16.5" customHeight="1">
      <c r="A39" s="32" t="s">
        <v>1101</v>
      </c>
      <c r="B39" s="33">
        <v>222</v>
      </c>
      <c r="C39" s="33"/>
      <c r="D39" s="34">
        <v>305907911134</v>
      </c>
      <c r="E39" s="35">
        <v>320055570487</v>
      </c>
      <c r="F39" s="36" t="e">
        <f>#REF!</f>
        <v>#REF!</v>
      </c>
      <c r="G39" s="37" t="e">
        <f>#REF!</f>
        <v>#REF!</v>
      </c>
      <c r="H39" s="37" t="e">
        <f>#REF!</f>
        <v>#REF!</v>
      </c>
      <c r="I39" s="38" t="e">
        <f>#REF!</f>
        <v>#REF!</v>
      </c>
      <c r="J39" s="39" t="e">
        <f>#REF!</f>
        <v>#REF!</v>
      </c>
      <c r="K39" s="39"/>
      <c r="L39" s="39"/>
      <c r="M39" s="25"/>
    </row>
    <row r="40" spans="1:13" ht="16.5" customHeight="1">
      <c r="A40" s="32" t="s">
        <v>1102</v>
      </c>
      <c r="B40" s="33">
        <v>223</v>
      </c>
      <c r="C40" s="33"/>
      <c r="D40" s="40">
        <f>-158175097832</f>
        <v>-158175097832</v>
      </c>
      <c r="E40" s="40">
        <f>-152336185071</f>
        <v>-152336185071</v>
      </c>
      <c r="F40" s="22" t="e">
        <f>#REF!</f>
        <v>#REF!</v>
      </c>
      <c r="G40" s="23" t="e">
        <f>#REF!</f>
        <v>#REF!</v>
      </c>
      <c r="H40" s="23" t="e">
        <f>#REF!</f>
        <v>#REF!</v>
      </c>
      <c r="I40" s="24" t="e">
        <f>#REF!</f>
        <v>#REF!</v>
      </c>
      <c r="J40" s="25" t="e">
        <f>#REF!</f>
        <v>#REF!</v>
      </c>
      <c r="M40" s="25"/>
    </row>
    <row r="41" spans="1:13" ht="16.5" customHeight="1">
      <c r="A41" s="52" t="s">
        <v>1103</v>
      </c>
      <c r="B41" s="53">
        <v>224</v>
      </c>
      <c r="C41" s="53" t="s">
        <v>1104</v>
      </c>
      <c r="D41" s="54"/>
      <c r="E41" s="55"/>
      <c r="F41" s="22" t="e">
        <f>#REF!</f>
        <v>#REF!</v>
      </c>
      <c r="G41" s="23" t="e">
        <f>#REF!</f>
        <v>#REF!</v>
      </c>
      <c r="H41" s="23" t="e">
        <f>#REF!</f>
        <v>#REF!</v>
      </c>
      <c r="I41" s="24" t="e">
        <f>#REF!</f>
        <v>#REF!</v>
      </c>
      <c r="J41" s="25" t="e">
        <f>#REF!</f>
        <v>#REF!</v>
      </c>
      <c r="M41" s="25"/>
    </row>
    <row r="42" spans="1:13" ht="16.5" customHeight="1">
      <c r="A42" s="32" t="s">
        <v>1101</v>
      </c>
      <c r="B42" s="33">
        <v>225</v>
      </c>
      <c r="C42" s="33"/>
      <c r="D42" s="34"/>
      <c r="E42" s="35"/>
      <c r="F42" s="36" t="e">
        <f>#REF!</f>
        <v>#REF!</v>
      </c>
      <c r="G42" s="37" t="e">
        <f>#REF!</f>
        <v>#REF!</v>
      </c>
      <c r="H42" s="37" t="e">
        <f>#REF!</f>
        <v>#REF!</v>
      </c>
      <c r="I42" s="38" t="e">
        <f>#REF!</f>
        <v>#REF!</v>
      </c>
      <c r="J42" s="39" t="e">
        <f>#REF!</f>
        <v>#REF!</v>
      </c>
      <c r="K42" s="39"/>
      <c r="L42" s="39"/>
      <c r="M42" s="25"/>
    </row>
    <row r="43" spans="1:13" ht="16.5" customHeight="1">
      <c r="A43" s="32" t="s">
        <v>1102</v>
      </c>
      <c r="B43" s="33">
        <v>226</v>
      </c>
      <c r="C43" s="33"/>
      <c r="D43" s="34"/>
      <c r="E43" s="35"/>
      <c r="F43" s="22" t="e">
        <f>#REF!</f>
        <v>#REF!</v>
      </c>
      <c r="G43" s="23" t="e">
        <f>#REF!</f>
        <v>#REF!</v>
      </c>
      <c r="H43" s="23" t="e">
        <f>#REF!</f>
        <v>#REF!</v>
      </c>
      <c r="I43" s="24" t="e">
        <f>#REF!</f>
        <v>#REF!</v>
      </c>
      <c r="J43" s="25" t="e">
        <f>#REF!</f>
        <v>#REF!</v>
      </c>
      <c r="M43" s="25"/>
    </row>
    <row r="44" spans="1:13" ht="16.5" customHeight="1">
      <c r="A44" s="32" t="s">
        <v>1105</v>
      </c>
      <c r="B44" s="33">
        <v>227</v>
      </c>
      <c r="C44" s="33" t="s">
        <v>1106</v>
      </c>
      <c r="D44" s="34">
        <f>D45+D46</f>
        <v>346922100</v>
      </c>
      <c r="E44" s="35">
        <f>E45+E46</f>
        <v>354593333</v>
      </c>
      <c r="F44" s="22" t="e">
        <f>#REF!</f>
        <v>#REF!</v>
      </c>
      <c r="G44" s="23" t="e">
        <f>#REF!</f>
        <v>#REF!</v>
      </c>
      <c r="H44" s="23" t="e">
        <f>#REF!</f>
        <v>#REF!</v>
      </c>
      <c r="I44" s="24" t="e">
        <f>#REF!</f>
        <v>#REF!</v>
      </c>
      <c r="J44" s="25" t="e">
        <f>#REF!</f>
        <v>#REF!</v>
      </c>
      <c r="M44" s="25"/>
    </row>
    <row r="45" spans="1:13" ht="16.5" customHeight="1">
      <c r="A45" s="32" t="s">
        <v>1101</v>
      </c>
      <c r="B45" s="33">
        <v>228</v>
      </c>
      <c r="C45" s="33"/>
      <c r="D45" s="34">
        <v>465469000</v>
      </c>
      <c r="E45" s="35">
        <v>465469000</v>
      </c>
      <c r="F45" s="22" t="e">
        <f>#REF!</f>
        <v>#REF!</v>
      </c>
      <c r="G45" s="23" t="e">
        <f>#REF!</f>
        <v>#REF!</v>
      </c>
      <c r="H45" s="23" t="e">
        <f>#REF!</f>
        <v>#REF!</v>
      </c>
      <c r="I45" s="24" t="e">
        <f>#REF!</f>
        <v>#REF!</v>
      </c>
      <c r="J45" s="25" t="e">
        <f>#REF!</f>
        <v>#REF!</v>
      </c>
      <c r="M45" s="25"/>
    </row>
    <row r="46" spans="1:13" ht="16.5" customHeight="1">
      <c r="A46" s="32" t="s">
        <v>1102</v>
      </c>
      <c r="B46" s="33">
        <v>229</v>
      </c>
      <c r="C46" s="33"/>
      <c r="D46" s="40">
        <f>-118546900</f>
        <v>-118546900</v>
      </c>
      <c r="E46" s="40">
        <f>-110875667</f>
        <v>-110875667</v>
      </c>
      <c r="F46" s="36" t="e">
        <f>#REF!</f>
        <v>#REF!</v>
      </c>
      <c r="G46" s="37" t="e">
        <f>#REF!</f>
        <v>#REF!</v>
      </c>
      <c r="H46" s="37" t="e">
        <f>#REF!</f>
        <v>#REF!</v>
      </c>
      <c r="I46" s="38" t="e">
        <f>#REF!</f>
        <v>#REF!</v>
      </c>
      <c r="J46" s="39" t="e">
        <f>#REF!</f>
        <v>#REF!</v>
      </c>
      <c r="M46" s="25"/>
    </row>
    <row r="47" spans="1:13" ht="16.5" customHeight="1">
      <c r="A47" s="32" t="s">
        <v>1107</v>
      </c>
      <c r="B47" s="33">
        <v>230</v>
      </c>
      <c r="C47" s="33" t="s">
        <v>1108</v>
      </c>
      <c r="D47" s="34">
        <v>241001676792</v>
      </c>
      <c r="E47" s="35">
        <v>187763668264</v>
      </c>
      <c r="F47" s="36" t="e">
        <f>#REF!</f>
        <v>#REF!</v>
      </c>
      <c r="G47" s="37" t="e">
        <f>#REF!</f>
        <v>#REF!</v>
      </c>
      <c r="H47" s="37" t="e">
        <f>#REF!</f>
        <v>#REF!</v>
      </c>
      <c r="I47" s="38" t="e">
        <f>#REF!</f>
        <v>#REF!</v>
      </c>
      <c r="J47" s="39" t="e">
        <f>#REF!</f>
        <v>#REF!</v>
      </c>
      <c r="M47" s="25"/>
    </row>
    <row r="48" spans="1:13" ht="16.5" customHeight="1">
      <c r="A48" s="28" t="s">
        <v>1109</v>
      </c>
      <c r="B48" s="29">
        <v>240</v>
      </c>
      <c r="C48" s="33" t="s">
        <v>1110</v>
      </c>
      <c r="D48" s="30"/>
      <c r="E48" s="31">
        <f>E49+E50</f>
        <v>0</v>
      </c>
      <c r="F48" s="36" t="e">
        <f>#REF!</f>
        <v>#REF!</v>
      </c>
      <c r="G48" s="37" t="e">
        <f>#REF!</f>
        <v>#REF!</v>
      </c>
      <c r="H48" s="37" t="e">
        <f>#REF!</f>
        <v>#REF!</v>
      </c>
      <c r="I48" s="38" t="e">
        <f>#REF!</f>
        <v>#REF!</v>
      </c>
      <c r="J48" s="39" t="e">
        <f>#REF!</f>
        <v>#REF!</v>
      </c>
      <c r="M48" s="25"/>
    </row>
    <row r="49" spans="1:13" ht="16.5" customHeight="1">
      <c r="A49" s="56" t="s">
        <v>1111</v>
      </c>
      <c r="B49" s="33">
        <v>241</v>
      </c>
      <c r="C49" s="33"/>
      <c r="D49" s="34"/>
      <c r="E49" s="35"/>
      <c r="F49" s="36" t="e">
        <f>#REF!</f>
        <v>#REF!</v>
      </c>
      <c r="G49" s="37" t="e">
        <f>#REF!</f>
        <v>#REF!</v>
      </c>
      <c r="H49" s="37" t="e">
        <f>#REF!</f>
        <v>#REF!</v>
      </c>
      <c r="I49" s="38" t="e">
        <f>#REF!</f>
        <v>#REF!</v>
      </c>
      <c r="J49" s="39" t="e">
        <f>#REF!</f>
        <v>#REF!</v>
      </c>
      <c r="M49" s="25"/>
    </row>
    <row r="50" spans="1:13" ht="16.5" customHeight="1">
      <c r="A50" s="56" t="s">
        <v>1112</v>
      </c>
      <c r="B50" s="33">
        <v>242</v>
      </c>
      <c r="C50" s="33"/>
      <c r="D50" s="34"/>
      <c r="E50" s="35"/>
      <c r="F50" s="36" t="e">
        <f>#REF!</f>
        <v>#REF!</v>
      </c>
      <c r="G50" s="37" t="e">
        <f>#REF!</f>
        <v>#REF!</v>
      </c>
      <c r="H50" s="37" t="e">
        <f>#REF!</f>
        <v>#REF!</v>
      </c>
      <c r="I50" s="38" t="e">
        <f>#REF!</f>
        <v>#REF!</v>
      </c>
      <c r="J50" s="39" t="e">
        <f>#REF!</f>
        <v>#REF!</v>
      </c>
      <c r="M50" s="25"/>
    </row>
    <row r="51" spans="1:13" s="1" customFormat="1" ht="16.5" customHeight="1">
      <c r="A51" s="57" t="s">
        <v>1113</v>
      </c>
      <c r="B51" s="29">
        <v>250</v>
      </c>
      <c r="C51" s="33"/>
      <c r="D51" s="30">
        <f>SUM(D52:D55)</f>
        <v>694410664844</v>
      </c>
      <c r="E51" s="31">
        <f>SUM(E52:E55)</f>
        <v>523894232025</v>
      </c>
      <c r="F51" s="36" t="e">
        <f>#REF!</f>
        <v>#REF!</v>
      </c>
      <c r="G51" s="37" t="e">
        <f>#REF!</f>
        <v>#REF!</v>
      </c>
      <c r="H51" s="37" t="e">
        <f>#REF!</f>
        <v>#REF!</v>
      </c>
      <c r="I51" s="38" t="e">
        <f>#REF!</f>
        <v>#REF!</v>
      </c>
      <c r="J51" s="39" t="e">
        <f>#REF!</f>
        <v>#REF!</v>
      </c>
      <c r="K51" s="17"/>
      <c r="L51" s="17"/>
      <c r="M51" s="39"/>
    </row>
    <row r="52" spans="1:13" ht="16.5" customHeight="1">
      <c r="A52" s="32" t="s">
        <v>1114</v>
      </c>
      <c r="B52" s="33">
        <v>251</v>
      </c>
      <c r="C52" s="33"/>
      <c r="D52" s="34">
        <v>618441720060</v>
      </c>
      <c r="E52" s="35">
        <v>436803520060</v>
      </c>
      <c r="F52" s="36" t="e">
        <f>#REF!</f>
        <v>#REF!</v>
      </c>
      <c r="G52" s="37" t="e">
        <f>#REF!</f>
        <v>#REF!</v>
      </c>
      <c r="H52" s="37" t="e">
        <f>#REF!</f>
        <v>#REF!</v>
      </c>
      <c r="I52" s="38" t="e">
        <f>#REF!</f>
        <v>#REF!</v>
      </c>
      <c r="J52" s="39" t="e">
        <f>#REF!</f>
        <v>#REF!</v>
      </c>
      <c r="M52" s="25"/>
    </row>
    <row r="53" spans="1:13" ht="16.5" customHeight="1">
      <c r="A53" s="32" t="s">
        <v>1115</v>
      </c>
      <c r="B53" s="33">
        <v>252</v>
      </c>
      <c r="C53" s="33"/>
      <c r="D53" s="34"/>
      <c r="E53" s="35"/>
      <c r="F53" s="36" t="e">
        <f>#REF!</f>
        <v>#REF!</v>
      </c>
      <c r="G53" s="37" t="e">
        <f>#REF!</f>
        <v>#REF!</v>
      </c>
      <c r="H53" s="37" t="e">
        <f>#REF!</f>
        <v>#REF!</v>
      </c>
      <c r="I53" s="38" t="e">
        <f>#REF!</f>
        <v>#REF!</v>
      </c>
      <c r="J53" s="39" t="e">
        <f>#REF!</f>
        <v>#REF!</v>
      </c>
      <c r="M53" s="25"/>
    </row>
    <row r="54" spans="1:13" ht="16.5" customHeight="1">
      <c r="A54" s="32" t="s">
        <v>1116</v>
      </c>
      <c r="B54" s="33">
        <v>258</v>
      </c>
      <c r="C54" s="33" t="s">
        <v>1117</v>
      </c>
      <c r="D54" s="34">
        <v>93926220000</v>
      </c>
      <c r="E54" s="35">
        <v>93012300000</v>
      </c>
      <c r="F54" s="36" t="e">
        <f>#REF!</f>
        <v>#REF!</v>
      </c>
      <c r="G54" s="37" t="e">
        <f>#REF!</f>
        <v>#REF!</v>
      </c>
      <c r="H54" s="37" t="e">
        <f>#REF!</f>
        <v>#REF!</v>
      </c>
      <c r="I54" s="38" t="e">
        <f>#REF!</f>
        <v>#REF!</v>
      </c>
      <c r="J54" s="39" t="e">
        <f>#REF!</f>
        <v>#REF!</v>
      </c>
      <c r="M54" s="25"/>
    </row>
    <row r="55" spans="1:13" ht="16.5" customHeight="1">
      <c r="A55" s="32" t="s">
        <v>1118</v>
      </c>
      <c r="B55" s="33">
        <v>259</v>
      </c>
      <c r="C55" s="33"/>
      <c r="D55" s="40">
        <f>-17957275216</f>
        <v>-17957275216</v>
      </c>
      <c r="E55" s="40">
        <f>-5921588035</f>
        <v>-5921588035</v>
      </c>
      <c r="F55" s="36" t="e">
        <f>#REF!</f>
        <v>#REF!</v>
      </c>
      <c r="G55" s="37" t="e">
        <f>#REF!</f>
        <v>#REF!</v>
      </c>
      <c r="H55" s="37" t="e">
        <f>#REF!</f>
        <v>#REF!</v>
      </c>
      <c r="I55" s="38" t="e">
        <f>#REF!</f>
        <v>#REF!</v>
      </c>
      <c r="J55" s="39" t="e">
        <f>#REF!</f>
        <v>#REF!</v>
      </c>
      <c r="M55" s="25"/>
    </row>
    <row r="56" spans="1:13" s="1" customFormat="1" ht="16.5" customHeight="1">
      <c r="A56" s="57" t="s">
        <v>1119</v>
      </c>
      <c r="B56" s="29">
        <v>260</v>
      </c>
      <c r="C56" s="29"/>
      <c r="D56" s="30">
        <f>SUM(D57:D59)</f>
        <v>4367660813</v>
      </c>
      <c r="E56" s="31">
        <f>SUM(E57:E59)</f>
        <v>7316912092</v>
      </c>
      <c r="F56" s="36" t="e">
        <f>#REF!</f>
        <v>#REF!</v>
      </c>
      <c r="G56" s="37" t="e">
        <f>#REF!</f>
        <v>#REF!</v>
      </c>
      <c r="H56" s="37" t="e">
        <f>#REF!</f>
        <v>#REF!</v>
      </c>
      <c r="I56" s="38" t="e">
        <f>#REF!</f>
        <v>#REF!</v>
      </c>
      <c r="J56" s="39" t="e">
        <f>#REF!</f>
        <v>#REF!</v>
      </c>
      <c r="K56" s="17"/>
      <c r="L56" s="17"/>
      <c r="M56" s="39"/>
    </row>
    <row r="57" spans="1:13" ht="16.5" customHeight="1">
      <c r="A57" s="32" t="s">
        <v>1120</v>
      </c>
      <c r="B57" s="33">
        <v>261</v>
      </c>
      <c r="C57" s="33" t="s">
        <v>1121</v>
      </c>
      <c r="D57" s="34">
        <v>4367660813</v>
      </c>
      <c r="E57" s="35">
        <v>7316912092</v>
      </c>
      <c r="F57" s="36" t="e">
        <f>#REF!</f>
        <v>#REF!</v>
      </c>
      <c r="G57" s="37" t="e">
        <f>#REF!</f>
        <v>#REF!</v>
      </c>
      <c r="H57" s="37" t="e">
        <f>#REF!</f>
        <v>#REF!</v>
      </c>
      <c r="I57" s="38" t="e">
        <f>#REF!</f>
        <v>#REF!</v>
      </c>
      <c r="J57" s="39" t="e">
        <f>#REF!</f>
        <v>#REF!</v>
      </c>
      <c r="M57" s="25"/>
    </row>
    <row r="58" spans="1:13" ht="16.5" customHeight="1">
      <c r="A58" s="32" t="s">
        <v>1122</v>
      </c>
      <c r="B58" s="33">
        <v>262</v>
      </c>
      <c r="C58" s="33" t="s">
        <v>1123</v>
      </c>
      <c r="D58" s="34"/>
      <c r="E58" s="35"/>
      <c r="F58" s="36" t="e">
        <f>#REF!</f>
        <v>#REF!</v>
      </c>
      <c r="G58" s="37" t="e">
        <f>#REF!</f>
        <v>#REF!</v>
      </c>
      <c r="H58" s="37" t="e">
        <f>#REF!</f>
        <v>#REF!</v>
      </c>
      <c r="I58" s="38" t="e">
        <f>#REF!</f>
        <v>#REF!</v>
      </c>
      <c r="J58" s="39" t="e">
        <f>#REF!</f>
        <v>#REF!</v>
      </c>
      <c r="M58" s="25"/>
    </row>
    <row r="59" spans="1:13" ht="16.5" customHeight="1">
      <c r="A59" s="58" t="s">
        <v>1124</v>
      </c>
      <c r="B59" s="59">
        <v>268</v>
      </c>
      <c r="C59" s="59"/>
      <c r="D59" s="60"/>
      <c r="E59" s="61"/>
      <c r="F59" s="36" t="e">
        <f>#REF!</f>
        <v>#REF!</v>
      </c>
      <c r="G59" s="37" t="e">
        <f>#REF!</f>
        <v>#REF!</v>
      </c>
      <c r="H59" s="37" t="e">
        <f>#REF!</f>
        <v>#REF!</v>
      </c>
      <c r="I59" s="38" t="e">
        <f>#REF!</f>
        <v>#REF!</v>
      </c>
      <c r="J59" s="39" t="e">
        <f>#REF!</f>
        <v>#REF!</v>
      </c>
      <c r="M59" s="25"/>
    </row>
    <row r="60" spans="1:13" ht="16.5" customHeight="1">
      <c r="A60" s="62" t="s">
        <v>1125</v>
      </c>
      <c r="B60" s="63">
        <v>270</v>
      </c>
      <c r="C60" s="63"/>
      <c r="D60" s="64">
        <f>D8+D30</f>
        <v>1384822062275</v>
      </c>
      <c r="E60" s="65">
        <f>E8+E30</f>
        <v>1238198751244</v>
      </c>
      <c r="F60" s="22" t="e">
        <f>#REF!</f>
        <v>#REF!</v>
      </c>
      <c r="G60" s="23" t="e">
        <f>#REF!</f>
        <v>#REF!</v>
      </c>
      <c r="H60" s="23" t="e">
        <f>#REF!</f>
        <v>#REF!</v>
      </c>
      <c r="I60" s="24" t="e">
        <f>#REF!</f>
        <v>#REF!</v>
      </c>
      <c r="J60" s="25" t="e">
        <f>#REF!</f>
        <v>#REF!</v>
      </c>
      <c r="M60" s="7"/>
    </row>
    <row r="61" spans="1:13" ht="16.5" customHeight="1">
      <c r="A61" s="66" t="s">
        <v>1126</v>
      </c>
      <c r="B61" s="66"/>
      <c r="C61" s="66"/>
      <c r="D61" s="66"/>
      <c r="E61" s="67"/>
      <c r="F61" s="22" t="e">
        <f>#REF!</f>
        <v>#REF!</v>
      </c>
      <c r="G61" s="23" t="e">
        <f>#REF!</f>
        <v>#REF!</v>
      </c>
      <c r="H61" s="23" t="e">
        <f>#REF!</f>
        <v>#REF!</v>
      </c>
      <c r="I61" s="24" t="e">
        <f>#REF!</f>
        <v>#REF!</v>
      </c>
      <c r="J61" s="25" t="e">
        <f>#REF!</f>
        <v>#REF!</v>
      </c>
      <c r="M61" s="7"/>
    </row>
    <row r="62" spans="1:13" ht="16.5" customHeight="1">
      <c r="A62" s="18" t="s">
        <v>1127</v>
      </c>
      <c r="B62" s="19">
        <v>300</v>
      </c>
      <c r="C62" s="19"/>
      <c r="D62" s="68">
        <f>D63+D75</f>
        <v>335842961639</v>
      </c>
      <c r="E62" s="69">
        <f>E63+E75</f>
        <v>372726905323</v>
      </c>
      <c r="F62" s="22" t="e">
        <f>#REF!</f>
        <v>#REF!</v>
      </c>
      <c r="G62" s="23" t="e">
        <f>#REF!</f>
        <v>#REF!</v>
      </c>
      <c r="H62" s="23" t="e">
        <f>#REF!</f>
        <v>#REF!</v>
      </c>
      <c r="I62" s="24" t="e">
        <f>#REF!</f>
        <v>#REF!</v>
      </c>
      <c r="J62" s="25" t="e">
        <f>#REF!</f>
        <v>#REF!</v>
      </c>
      <c r="M62" s="7"/>
    </row>
    <row r="63" spans="1:13" ht="16.5" customHeight="1">
      <c r="A63" s="28" t="s">
        <v>1128</v>
      </c>
      <c r="B63" s="29">
        <v>310</v>
      </c>
      <c r="C63" s="29"/>
      <c r="D63" s="30">
        <f>SUM(D64:D74)</f>
        <v>211865660903</v>
      </c>
      <c r="E63" s="30">
        <f>SUM(E64:E74)</f>
        <v>295752226070</v>
      </c>
      <c r="F63" s="36" t="e">
        <f>#REF!</f>
        <v>#REF!</v>
      </c>
      <c r="G63" s="37" t="e">
        <f>#REF!</f>
        <v>#REF!</v>
      </c>
      <c r="H63" s="37" t="e">
        <f>#REF!</f>
        <v>#REF!</v>
      </c>
      <c r="I63" s="38" t="e">
        <f>#REF!</f>
        <v>#REF!</v>
      </c>
      <c r="J63" s="39" t="e">
        <f>#REF!</f>
        <v>#REF!</v>
      </c>
      <c r="M63" s="7"/>
    </row>
    <row r="64" spans="1:13" ht="16.5" customHeight="1">
      <c r="A64" s="32" t="s">
        <v>1129</v>
      </c>
      <c r="B64" s="33">
        <v>311</v>
      </c>
      <c r="C64" s="33" t="s">
        <v>1130</v>
      </c>
      <c r="D64" s="34">
        <v>40613197609</v>
      </c>
      <c r="E64" s="35">
        <v>66508419620</v>
      </c>
      <c r="F64" s="22" t="e">
        <f>#REF!</f>
        <v>#REF!</v>
      </c>
      <c r="G64" s="23" t="e">
        <f>#REF!</f>
        <v>#REF!</v>
      </c>
      <c r="H64" s="23" t="e">
        <f>#REF!</f>
        <v>#REF!</v>
      </c>
      <c r="I64" s="24" t="e">
        <f>#REF!</f>
        <v>#REF!</v>
      </c>
      <c r="J64" s="25" t="e">
        <f>#REF!</f>
        <v>#REF!</v>
      </c>
      <c r="M64" s="7"/>
    </row>
    <row r="65" spans="1:13" ht="16.5" customHeight="1">
      <c r="A65" s="32" t="s">
        <v>1131</v>
      </c>
      <c r="B65" s="33">
        <v>312</v>
      </c>
      <c r="C65" s="33"/>
      <c r="D65" s="34">
        <v>6135922491</v>
      </c>
      <c r="E65" s="35">
        <v>9074563598</v>
      </c>
      <c r="F65" s="22" t="e">
        <f>#REF!</f>
        <v>#REF!</v>
      </c>
      <c r="G65" s="23" t="e">
        <f>#REF!</f>
        <v>#REF!</v>
      </c>
      <c r="H65" s="23" t="e">
        <f>#REF!</f>
        <v>#REF!</v>
      </c>
      <c r="I65" s="24" t="e">
        <f>#REF!</f>
        <v>#REF!</v>
      </c>
      <c r="J65" s="25" t="e">
        <f>#REF!</f>
        <v>#REF!</v>
      </c>
      <c r="M65" s="7"/>
    </row>
    <row r="66" spans="1:13" ht="16.5" customHeight="1">
      <c r="A66" s="32" t="s">
        <v>1132</v>
      </c>
      <c r="B66" s="33">
        <v>313</v>
      </c>
      <c r="C66" s="33"/>
      <c r="D66" s="34">
        <v>4441181552</v>
      </c>
      <c r="E66" s="35">
        <v>17624999552</v>
      </c>
      <c r="F66" s="22" t="e">
        <f>#REF!</f>
        <v>#REF!</v>
      </c>
      <c r="G66" s="23" t="e">
        <f>#REF!</f>
        <v>#REF!</v>
      </c>
      <c r="H66" s="23" t="e">
        <f>#REF!</f>
        <v>#REF!</v>
      </c>
      <c r="I66" s="24" t="e">
        <f>#REF!</f>
        <v>#REF!</v>
      </c>
      <c r="J66" s="25" t="e">
        <f>#REF!</f>
        <v>#REF!</v>
      </c>
      <c r="M66" s="7"/>
    </row>
    <row r="67" spans="1:13" ht="16.5" customHeight="1">
      <c r="A67" s="32" t="s">
        <v>1133</v>
      </c>
      <c r="B67" s="33">
        <v>314</v>
      </c>
      <c r="C67" s="33" t="s">
        <v>1134</v>
      </c>
      <c r="D67" s="34">
        <v>13021064623</v>
      </c>
      <c r="E67" s="35">
        <v>58807685358</v>
      </c>
      <c r="F67" s="22" t="e">
        <f>#REF!</f>
        <v>#REF!</v>
      </c>
      <c r="G67" s="23" t="e">
        <f>#REF!</f>
        <v>#REF!</v>
      </c>
      <c r="H67" s="23" t="e">
        <f>#REF!</f>
        <v>#REF!</v>
      </c>
      <c r="I67" s="24" t="e">
        <f>#REF!</f>
        <v>#REF!</v>
      </c>
      <c r="J67" s="25" t="e">
        <f>#REF!</f>
        <v>#REF!</v>
      </c>
      <c r="M67" s="7"/>
    </row>
    <row r="68" spans="1:13" ht="16.5" customHeight="1">
      <c r="A68" s="32" t="s">
        <v>1135</v>
      </c>
      <c r="B68" s="33">
        <v>315</v>
      </c>
      <c r="C68" s="33"/>
      <c r="D68" s="34">
        <v>90612052669</v>
      </c>
      <c r="E68" s="35">
        <v>97488413790</v>
      </c>
      <c r="F68" s="22" t="e">
        <f>#REF!</f>
        <v>#REF!</v>
      </c>
      <c r="G68" s="23" t="e">
        <f>#REF!</f>
        <v>#REF!</v>
      </c>
      <c r="H68" s="23" t="e">
        <f>#REF!</f>
        <v>#REF!</v>
      </c>
      <c r="I68" s="24" t="e">
        <f>#REF!</f>
        <v>#REF!</v>
      </c>
      <c r="J68" s="25" t="e">
        <f>#REF!</f>
        <v>#REF!</v>
      </c>
      <c r="M68" s="7"/>
    </row>
    <row r="69" spans="1:13" ht="16.5" customHeight="1">
      <c r="A69" s="32" t="s">
        <v>1136</v>
      </c>
      <c r="B69" s="33">
        <v>316</v>
      </c>
      <c r="C69" s="33" t="s">
        <v>1137</v>
      </c>
      <c r="D69" s="34">
        <v>2488088494</v>
      </c>
      <c r="E69" s="35">
        <v>1498603525</v>
      </c>
      <c r="F69" s="22" t="e">
        <f>#REF!</f>
        <v>#REF!</v>
      </c>
      <c r="G69" s="23" t="e">
        <f>#REF!</f>
        <v>#REF!</v>
      </c>
      <c r="H69" s="23" t="e">
        <f>#REF!</f>
        <v>#REF!</v>
      </c>
      <c r="I69" s="24" t="e">
        <f>#REF!</f>
        <v>#REF!</v>
      </c>
      <c r="J69" s="25" t="e">
        <f>#REF!</f>
        <v>#REF!</v>
      </c>
      <c r="M69" s="7"/>
    </row>
    <row r="70" spans="1:13" ht="16.5" customHeight="1">
      <c r="A70" s="32" t="s">
        <v>1138</v>
      </c>
      <c r="B70" s="33">
        <v>317</v>
      </c>
      <c r="C70" s="33"/>
      <c r="D70" s="34">
        <v>6554672328</v>
      </c>
      <c r="E70" s="35">
        <v>10092019993</v>
      </c>
      <c r="F70" s="22" t="e">
        <f>#REF!</f>
        <v>#REF!</v>
      </c>
      <c r="G70" s="23" t="e">
        <f>#REF!</f>
        <v>#REF!</v>
      </c>
      <c r="H70" s="23" t="e">
        <f>#REF!</f>
        <v>#REF!</v>
      </c>
      <c r="I70" s="24" t="e">
        <f>#REF!</f>
        <v>#REF!</v>
      </c>
      <c r="J70" s="25" t="e">
        <f>#REF!</f>
        <v>#REF!</v>
      </c>
      <c r="M70" s="7"/>
    </row>
    <row r="71" spans="1:13" ht="16.5" customHeight="1">
      <c r="A71" s="32" t="s">
        <v>1139</v>
      </c>
      <c r="B71" s="33">
        <v>318</v>
      </c>
      <c r="C71" s="33"/>
      <c r="D71" s="34"/>
      <c r="E71" s="35"/>
      <c r="F71" s="22" t="e">
        <f>#REF!</f>
        <v>#REF!</v>
      </c>
      <c r="G71" s="23" t="e">
        <f>#REF!</f>
        <v>#REF!</v>
      </c>
      <c r="H71" s="23" t="e">
        <f>#REF!</f>
        <v>#REF!</v>
      </c>
      <c r="I71" s="24" t="e">
        <f>#REF!</f>
        <v>#REF!</v>
      </c>
      <c r="J71" s="25" t="e">
        <f>#REF!</f>
        <v>#REF!</v>
      </c>
      <c r="K71" s="25"/>
      <c r="L71" s="25"/>
      <c r="M71" s="7"/>
    </row>
    <row r="72" spans="1:13" ht="16.5" customHeight="1">
      <c r="A72" s="32" t="s">
        <v>1140</v>
      </c>
      <c r="B72" s="33" t="s">
        <v>1141</v>
      </c>
      <c r="C72" s="33" t="s">
        <v>1142</v>
      </c>
      <c r="D72" s="34">
        <v>2396870119</v>
      </c>
      <c r="E72" s="35">
        <v>2234291892</v>
      </c>
      <c r="F72" s="22" t="e">
        <f>#REF!</f>
        <v>#REF!</v>
      </c>
      <c r="G72" s="23" t="e">
        <f>#REF!</f>
        <v>#REF!</v>
      </c>
      <c r="H72" s="23" t="e">
        <f>#REF!</f>
        <v>#REF!</v>
      </c>
      <c r="I72" s="24" t="e">
        <f>#REF!</f>
        <v>#REF!</v>
      </c>
      <c r="J72" s="25" t="e">
        <f>#REF!</f>
        <v>#REF!</v>
      </c>
      <c r="K72" s="25"/>
      <c r="L72" s="25"/>
      <c r="M72" s="7"/>
    </row>
    <row r="73" spans="1:13" ht="16.5" customHeight="1">
      <c r="A73" s="32" t="s">
        <v>1143</v>
      </c>
      <c r="B73" s="33">
        <v>320</v>
      </c>
      <c r="C73" s="33"/>
      <c r="D73" s="34"/>
      <c r="E73" s="35"/>
      <c r="F73" s="22" t="e">
        <f>#REF!</f>
        <v>#REF!</v>
      </c>
      <c r="G73" s="23" t="e">
        <f>#REF!</f>
        <v>#REF!</v>
      </c>
      <c r="H73" s="23" t="e">
        <f>#REF!</f>
        <v>#REF!</v>
      </c>
      <c r="I73" s="24" t="e">
        <f>#REF!</f>
        <v>#REF!</v>
      </c>
      <c r="J73" s="25" t="e">
        <f>#REF!</f>
        <v>#REF!</v>
      </c>
      <c r="K73" s="25"/>
      <c r="L73" s="25"/>
      <c r="M73" s="7"/>
    </row>
    <row r="74" spans="1:13" ht="16.5" customHeight="1">
      <c r="A74" s="32" t="s">
        <v>1144</v>
      </c>
      <c r="B74" s="33">
        <v>323</v>
      </c>
      <c r="C74" s="33"/>
      <c r="D74" s="34">
        <v>45602611018</v>
      </c>
      <c r="E74" s="35">
        <v>32423228742</v>
      </c>
      <c r="F74" s="22"/>
      <c r="G74" s="23"/>
      <c r="H74" s="23"/>
      <c r="I74" s="24"/>
      <c r="J74" s="25"/>
      <c r="K74" s="25"/>
      <c r="L74" s="25"/>
      <c r="M74" s="7"/>
    </row>
    <row r="75" spans="1:13" ht="16.5" customHeight="1">
      <c r="A75" s="28" t="s">
        <v>1145</v>
      </c>
      <c r="B75" s="29">
        <v>330</v>
      </c>
      <c r="C75" s="29"/>
      <c r="D75" s="30">
        <f>SUM(D76:D84)</f>
        <v>123977300736</v>
      </c>
      <c r="E75" s="30">
        <f>SUM(E76:E84)</f>
        <v>76974679253</v>
      </c>
      <c r="F75" s="36" t="e">
        <f>#REF!</f>
        <v>#REF!</v>
      </c>
      <c r="G75" s="37" t="e">
        <f>#REF!</f>
        <v>#REF!</v>
      </c>
      <c r="H75" s="37" t="e">
        <f>#REF!</f>
        <v>#REF!</v>
      </c>
      <c r="I75" s="38" t="e">
        <f>#REF!</f>
        <v>#REF!</v>
      </c>
      <c r="J75" s="39" t="e">
        <f>#REF!</f>
        <v>#REF!</v>
      </c>
      <c r="K75" s="25"/>
      <c r="L75" s="25"/>
      <c r="M75" s="7"/>
    </row>
    <row r="76" spans="1:13" ht="16.5" customHeight="1">
      <c r="A76" s="32" t="s">
        <v>1146</v>
      </c>
      <c r="B76" s="33">
        <v>331</v>
      </c>
      <c r="C76" s="33"/>
      <c r="D76" s="47"/>
      <c r="E76" s="48"/>
      <c r="F76" s="36" t="e">
        <f>#REF!</f>
        <v>#REF!</v>
      </c>
      <c r="G76" s="37" t="e">
        <f>#REF!</f>
        <v>#REF!</v>
      </c>
      <c r="H76" s="37" t="e">
        <f>#REF!</f>
        <v>#REF!</v>
      </c>
      <c r="I76" s="38" t="e">
        <f>#REF!</f>
        <v>#REF!</v>
      </c>
      <c r="J76" s="39" t="e">
        <f>#REF!</f>
        <v>#REF!</v>
      </c>
      <c r="M76" s="7"/>
    </row>
    <row r="77" spans="1:13" ht="16.5" customHeight="1">
      <c r="A77" s="32" t="s">
        <v>1147</v>
      </c>
      <c r="B77" s="33">
        <v>332</v>
      </c>
      <c r="C77" s="33" t="s">
        <v>1148</v>
      </c>
      <c r="D77" s="47"/>
      <c r="E77" s="48"/>
      <c r="F77" s="22" t="e">
        <f>#REF!</f>
        <v>#REF!</v>
      </c>
      <c r="G77" s="23" t="e">
        <f>#REF!</f>
        <v>#REF!</v>
      </c>
      <c r="H77" s="23" t="e">
        <f>#REF!</f>
        <v>#REF!</v>
      </c>
      <c r="I77" s="24" t="e">
        <f>#REF!</f>
        <v>#REF!</v>
      </c>
      <c r="J77" s="25" t="e">
        <f>#REF!</f>
        <v>#REF!</v>
      </c>
      <c r="M77" s="7"/>
    </row>
    <row r="78" spans="1:13" ht="16.5" customHeight="1">
      <c r="A78" s="58" t="s">
        <v>1149</v>
      </c>
      <c r="B78" s="33">
        <v>333</v>
      </c>
      <c r="C78" s="59"/>
      <c r="D78" s="70">
        <v>125835122</v>
      </c>
      <c r="E78" s="71">
        <v>125835122</v>
      </c>
      <c r="F78" s="22" t="e">
        <f>#REF!</f>
        <v>#REF!</v>
      </c>
      <c r="G78" s="23" t="e">
        <f>#REF!</f>
        <v>#REF!</v>
      </c>
      <c r="H78" s="23" t="e">
        <f>#REF!</f>
        <v>#REF!</v>
      </c>
      <c r="I78" s="24" t="e">
        <f>#REF!</f>
        <v>#REF!</v>
      </c>
      <c r="J78" s="25" t="e">
        <f>#REF!</f>
        <v>#REF!</v>
      </c>
      <c r="M78" s="7"/>
    </row>
    <row r="79" spans="1:13" ht="16.5" customHeight="1">
      <c r="A79" s="32" t="s">
        <v>1150</v>
      </c>
      <c r="B79" s="33">
        <v>334</v>
      </c>
      <c r="C79" s="33" t="s">
        <v>1151</v>
      </c>
      <c r="D79" s="47">
        <v>101218253785</v>
      </c>
      <c r="E79" s="48">
        <v>36215632302</v>
      </c>
      <c r="F79" s="22" t="e">
        <f>#REF!</f>
        <v>#REF!</v>
      </c>
      <c r="G79" s="23" t="e">
        <f>#REF!</f>
        <v>#REF!</v>
      </c>
      <c r="H79" s="23" t="e">
        <f>#REF!</f>
        <v>#REF!</v>
      </c>
      <c r="I79" s="24" t="e">
        <f>#REF!</f>
        <v>#REF!</v>
      </c>
      <c r="J79" s="25" t="e">
        <f>#REF!</f>
        <v>#REF!</v>
      </c>
      <c r="M79" s="7"/>
    </row>
    <row r="80" spans="1:13" ht="16.5" customHeight="1">
      <c r="A80" s="32" t="s">
        <v>1152</v>
      </c>
      <c r="B80" s="33">
        <v>335</v>
      </c>
      <c r="C80" s="33" t="s">
        <v>1123</v>
      </c>
      <c r="D80" s="47"/>
      <c r="E80" s="48"/>
      <c r="F80" s="22" t="e">
        <f>#REF!</f>
        <v>#REF!</v>
      </c>
      <c r="G80" s="23" t="e">
        <f>#REF!</f>
        <v>#REF!</v>
      </c>
      <c r="H80" s="23" t="e">
        <f>#REF!</f>
        <v>#REF!</v>
      </c>
      <c r="I80" s="24" t="e">
        <f>#REF!</f>
        <v>#REF!</v>
      </c>
      <c r="J80" s="25" t="e">
        <f>#REF!</f>
        <v>#REF!</v>
      </c>
      <c r="M80" s="7"/>
    </row>
    <row r="81" spans="1:13" ht="16.5" customHeight="1">
      <c r="A81" s="32" t="s">
        <v>1153</v>
      </c>
      <c r="B81" s="33">
        <v>336</v>
      </c>
      <c r="C81" s="33"/>
      <c r="D81" s="47"/>
      <c r="E81" s="48"/>
      <c r="F81" s="22" t="e">
        <f>#REF!</f>
        <v>#REF!</v>
      </c>
      <c r="G81" s="23" t="e">
        <f>#REF!</f>
        <v>#REF!</v>
      </c>
      <c r="H81" s="23" t="e">
        <f>#REF!</f>
        <v>#REF!</v>
      </c>
      <c r="I81" s="24" t="e">
        <f>#REF!</f>
        <v>#REF!</v>
      </c>
      <c r="J81" s="25" t="e">
        <f>#REF!</f>
        <v>#REF!</v>
      </c>
      <c r="M81" s="7"/>
    </row>
    <row r="82" spans="1:13" ht="16.5" customHeight="1">
      <c r="A82" s="32" t="s">
        <v>1154</v>
      </c>
      <c r="B82" s="33">
        <v>337</v>
      </c>
      <c r="C82" s="33"/>
      <c r="D82" s="47"/>
      <c r="E82" s="48"/>
      <c r="F82" s="22" t="e">
        <f>#REF!</f>
        <v>#REF!</v>
      </c>
      <c r="G82" s="23" t="e">
        <f>#REF!</f>
        <v>#REF!</v>
      </c>
      <c r="H82" s="23" t="e">
        <f>#REF!</f>
        <v>#REF!</v>
      </c>
      <c r="I82" s="24" t="e">
        <f>#REF!</f>
        <v>#REF!</v>
      </c>
      <c r="J82" s="25" t="e">
        <f>#REF!</f>
        <v>#REF!</v>
      </c>
      <c r="M82" s="7"/>
    </row>
    <row r="83" spans="1:13" ht="16.5" customHeight="1">
      <c r="A83" s="32" t="s">
        <v>1155</v>
      </c>
      <c r="B83" s="33">
        <v>338</v>
      </c>
      <c r="C83" s="33"/>
      <c r="D83" s="47"/>
      <c r="E83" s="48"/>
      <c r="F83" s="22"/>
      <c r="G83" s="23"/>
      <c r="H83" s="23"/>
      <c r="I83" s="24"/>
      <c r="J83" s="25"/>
      <c r="M83" s="7"/>
    </row>
    <row r="84" spans="1:13" ht="16.5" customHeight="1">
      <c r="A84" s="32" t="s">
        <v>1156</v>
      </c>
      <c r="B84" s="33">
        <v>339</v>
      </c>
      <c r="C84" s="33"/>
      <c r="D84" s="47">
        <v>22633211829</v>
      </c>
      <c r="E84" s="48">
        <v>40633211829</v>
      </c>
      <c r="F84" s="22"/>
      <c r="G84" s="23"/>
      <c r="H84" s="23"/>
      <c r="I84" s="24"/>
      <c r="J84" s="25"/>
      <c r="M84" s="7"/>
    </row>
    <row r="85" spans="1:13" ht="16.5" customHeight="1">
      <c r="A85" s="41" t="s">
        <v>1157</v>
      </c>
      <c r="B85" s="42">
        <v>400</v>
      </c>
      <c r="C85" s="42"/>
      <c r="D85" s="43">
        <f>D86+D98</f>
        <v>1048979100636</v>
      </c>
      <c r="E85" s="44">
        <f>E86+E98</f>
        <v>865471845921</v>
      </c>
      <c r="F85" s="22" t="e">
        <f>#REF!</f>
        <v>#REF!</v>
      </c>
      <c r="G85" s="23" t="e">
        <f>#REF!</f>
        <v>#REF!</v>
      </c>
      <c r="H85" s="23" t="e">
        <f>#REF!</f>
        <v>#REF!</v>
      </c>
      <c r="I85" s="24" t="e">
        <f>#REF!</f>
        <v>#REF!</v>
      </c>
      <c r="J85" s="25" t="e">
        <f>#REF!</f>
        <v>#REF!</v>
      </c>
      <c r="M85" s="7"/>
    </row>
    <row r="86" spans="1:13" s="1" customFormat="1" ht="16.5" customHeight="1">
      <c r="A86" s="28" t="s">
        <v>1158</v>
      </c>
      <c r="B86" s="29">
        <v>410</v>
      </c>
      <c r="C86" s="29" t="s">
        <v>1159</v>
      </c>
      <c r="D86" s="30">
        <f>SUM(D87:D97)</f>
        <v>1054756754312</v>
      </c>
      <c r="E86" s="31">
        <f>SUM(E87:E97)</f>
        <v>865297577754</v>
      </c>
      <c r="F86" s="36" t="e">
        <f>#REF!</f>
        <v>#REF!</v>
      </c>
      <c r="G86" s="37" t="e">
        <f>#REF!</f>
        <v>#REF!</v>
      </c>
      <c r="H86" s="37" t="e">
        <f>#REF!</f>
        <v>#REF!</v>
      </c>
      <c r="I86" s="38" t="e">
        <f>#REF!</f>
        <v>#REF!</v>
      </c>
      <c r="J86" s="39" t="e">
        <f>#REF!</f>
        <v>#REF!</v>
      </c>
      <c r="K86" s="17"/>
      <c r="L86" s="17"/>
      <c r="M86" s="17"/>
    </row>
    <row r="87" spans="1:13" ht="16.5" customHeight="1">
      <c r="A87" s="32" t="s">
        <v>1160</v>
      </c>
      <c r="B87" s="33">
        <v>411</v>
      </c>
      <c r="C87" s="33"/>
      <c r="D87" s="34">
        <v>635319436465</v>
      </c>
      <c r="E87" s="35">
        <v>635319436465</v>
      </c>
      <c r="F87" s="22" t="e">
        <f>#REF!</f>
        <v>#REF!</v>
      </c>
      <c r="G87" s="23" t="e">
        <f>#REF!</f>
        <v>#REF!</v>
      </c>
      <c r="H87" s="23" t="e">
        <f>#REF!</f>
        <v>#REF!</v>
      </c>
      <c r="I87" s="24" t="e">
        <f>#REF!</f>
        <v>#REF!</v>
      </c>
      <c r="J87" s="25" t="e">
        <f>#REF!</f>
        <v>#REF!</v>
      </c>
      <c r="M87" s="7"/>
    </row>
    <row r="88" spans="1:13" ht="16.5" customHeight="1">
      <c r="A88" s="32" t="s">
        <v>1161</v>
      </c>
      <c r="B88" s="33">
        <v>412</v>
      </c>
      <c r="C88" s="33"/>
      <c r="D88" s="34"/>
      <c r="E88" s="35"/>
      <c r="F88" s="22" t="e">
        <f>#REF!</f>
        <v>#REF!</v>
      </c>
      <c r="G88" s="23" t="e">
        <f>#REF!</f>
        <v>#REF!</v>
      </c>
      <c r="H88" s="23" t="e">
        <f>#REF!</f>
        <v>#REF!</v>
      </c>
      <c r="I88" s="24" t="e">
        <f>#REF!</f>
        <v>#REF!</v>
      </c>
      <c r="J88" s="25" t="e">
        <f>#REF!</f>
        <v>#REF!</v>
      </c>
      <c r="M88" s="7"/>
    </row>
    <row r="89" spans="1:13" ht="16.5" customHeight="1">
      <c r="A89" s="32" t="s">
        <v>1162</v>
      </c>
      <c r="B89" s="33">
        <v>413</v>
      </c>
      <c r="C89" s="33"/>
      <c r="D89" s="34"/>
      <c r="E89" s="35"/>
      <c r="F89" s="22" t="e">
        <f>#REF!</f>
        <v>#REF!</v>
      </c>
      <c r="G89" s="23" t="e">
        <f>#REF!</f>
        <v>#REF!</v>
      </c>
      <c r="H89" s="23" t="e">
        <f>#REF!</f>
        <v>#REF!</v>
      </c>
      <c r="I89" s="24" t="e">
        <f>#REF!</f>
        <v>#REF!</v>
      </c>
      <c r="J89" s="25" t="e">
        <f>#REF!</f>
        <v>#REF!</v>
      </c>
      <c r="M89" s="7"/>
    </row>
    <row r="90" spans="1:13" ht="16.5" customHeight="1">
      <c r="A90" s="32" t="s">
        <v>1163</v>
      </c>
      <c r="B90" s="33">
        <v>414</v>
      </c>
      <c r="C90" s="33"/>
      <c r="D90" s="34"/>
      <c r="E90" s="35"/>
      <c r="F90" s="22" t="e">
        <f>#REF!</f>
        <v>#REF!</v>
      </c>
      <c r="G90" s="23" t="e">
        <f>#REF!</f>
        <v>#REF!</v>
      </c>
      <c r="H90" s="23" t="e">
        <f>#REF!</f>
        <v>#REF!</v>
      </c>
      <c r="I90" s="24" t="e">
        <f>#REF!</f>
        <v>#REF!</v>
      </c>
      <c r="J90" s="25" t="e">
        <f>#REF!</f>
        <v>#REF!</v>
      </c>
      <c r="M90" s="7"/>
    </row>
    <row r="91" spans="1:13" ht="16.5" customHeight="1">
      <c r="A91" s="32" t="s">
        <v>1164</v>
      </c>
      <c r="B91" s="33">
        <v>415</v>
      </c>
      <c r="C91" s="33"/>
      <c r="D91" s="34"/>
      <c r="E91" s="35"/>
      <c r="F91" s="36" t="e">
        <f>#REF!</f>
        <v>#REF!</v>
      </c>
      <c r="G91" s="37" t="e">
        <f>#REF!</f>
        <v>#REF!</v>
      </c>
      <c r="H91" s="37" t="e">
        <f>#REF!</f>
        <v>#REF!</v>
      </c>
      <c r="I91" s="38" t="e">
        <f>#REF!</f>
        <v>#REF!</v>
      </c>
      <c r="J91" s="39" t="e">
        <f>#REF!</f>
        <v>#REF!</v>
      </c>
      <c r="M91" s="7"/>
    </row>
    <row r="92" spans="1:13" ht="16.5" customHeight="1">
      <c r="A92" s="32" t="s">
        <v>1165</v>
      </c>
      <c r="B92" s="33">
        <v>416</v>
      </c>
      <c r="C92" s="33"/>
      <c r="D92" s="34"/>
      <c r="E92" s="35"/>
      <c r="F92" s="36" t="e">
        <f>#REF!</f>
        <v>#REF!</v>
      </c>
      <c r="G92" s="37" t="e">
        <f>#REF!</f>
        <v>#REF!</v>
      </c>
      <c r="H92" s="37" t="e">
        <f>#REF!</f>
        <v>#REF!</v>
      </c>
      <c r="I92" s="38" t="e">
        <f>#REF!</f>
        <v>#REF!</v>
      </c>
      <c r="J92" s="39" t="e">
        <f>#REF!</f>
        <v>#REF!</v>
      </c>
      <c r="M92" s="7"/>
    </row>
    <row r="93" spans="1:13" ht="16.5" customHeight="1">
      <c r="A93" s="32" t="s">
        <v>1166</v>
      </c>
      <c r="B93" s="33">
        <v>417</v>
      </c>
      <c r="C93" s="33"/>
      <c r="D93" s="34">
        <v>85869447534</v>
      </c>
      <c r="E93" s="35"/>
      <c r="F93" s="36" t="e">
        <f>#REF!</f>
        <v>#REF!</v>
      </c>
      <c r="G93" s="37" t="e">
        <f>#REF!</f>
        <v>#REF!</v>
      </c>
      <c r="H93" s="37" t="e">
        <f>#REF!</f>
        <v>#REF!</v>
      </c>
      <c r="I93" s="38" t="e">
        <f>#REF!</f>
        <v>#REF!</v>
      </c>
      <c r="J93" s="39" t="e">
        <f>#REF!</f>
        <v>#REF!</v>
      </c>
      <c r="K93" s="25"/>
      <c r="L93" s="25"/>
      <c r="M93" s="7"/>
    </row>
    <row r="94" spans="1:13" ht="16.5" customHeight="1">
      <c r="A94" s="32" t="s">
        <v>1167</v>
      </c>
      <c r="B94" s="33">
        <v>418</v>
      </c>
      <c r="C94" s="33"/>
      <c r="D94" s="34"/>
      <c r="E94" s="48">
        <v>79947992952</v>
      </c>
      <c r="F94" s="36" t="e">
        <f>#REF!</f>
        <v>#REF!</v>
      </c>
      <c r="G94" s="37" t="e">
        <f>#REF!</f>
        <v>#REF!</v>
      </c>
      <c r="H94" s="37" t="e">
        <f>#REF!</f>
        <v>#REF!</v>
      </c>
      <c r="I94" s="38" t="e">
        <f>#REF!</f>
        <v>#REF!</v>
      </c>
      <c r="J94" s="39" t="e">
        <f>#REF!</f>
        <v>#REF!</v>
      </c>
      <c r="M94" s="7"/>
    </row>
    <row r="95" spans="1:13" ht="16.5" customHeight="1">
      <c r="A95" s="32" t="s">
        <v>1168</v>
      </c>
      <c r="B95" s="33">
        <v>419</v>
      </c>
      <c r="C95" s="33"/>
      <c r="D95" s="47"/>
      <c r="E95" s="48"/>
      <c r="F95" s="36" t="e">
        <f>#REF!</f>
        <v>#REF!</v>
      </c>
      <c r="G95" s="37" t="e">
        <f>#REF!</f>
        <v>#REF!</v>
      </c>
      <c r="H95" s="37" t="e">
        <f>#REF!</f>
        <v>#REF!</v>
      </c>
      <c r="I95" s="38" t="e">
        <f>#REF!</f>
        <v>#REF!</v>
      </c>
      <c r="J95" s="39" t="e">
        <f>#REF!</f>
        <v>#REF!</v>
      </c>
      <c r="K95" s="25"/>
      <c r="L95" s="25"/>
      <c r="M95" s="7"/>
    </row>
    <row r="96" spans="1:13" ht="16.5" customHeight="1">
      <c r="A96" s="32" t="s">
        <v>1169</v>
      </c>
      <c r="B96" s="33">
        <v>420</v>
      </c>
      <c r="C96" s="33"/>
      <c r="D96" s="34">
        <v>26721976</v>
      </c>
      <c r="E96" s="48"/>
      <c r="F96" s="22" t="e">
        <f>#REF!</f>
        <v>#REF!</v>
      </c>
      <c r="G96" s="23" t="e">
        <f>#REF!</f>
        <v>#REF!</v>
      </c>
      <c r="H96" s="23" t="e">
        <f>#REF!</f>
        <v>#REF!</v>
      </c>
      <c r="I96" s="24" t="e">
        <f>#REF!</f>
        <v>#REF!</v>
      </c>
      <c r="J96" s="25" t="e">
        <f>#REF!</f>
        <v>#REF!</v>
      </c>
      <c r="M96" s="7"/>
    </row>
    <row r="97" spans="1:13" ht="16.5" customHeight="1">
      <c r="A97" s="32" t="s">
        <v>1170</v>
      </c>
      <c r="B97" s="33">
        <v>421</v>
      </c>
      <c r="C97" s="33"/>
      <c r="D97" s="34">
        <v>333541148337</v>
      </c>
      <c r="E97" s="35">
        <v>150030148337</v>
      </c>
      <c r="F97" s="22" t="e">
        <f>#REF!</f>
        <v>#REF!</v>
      </c>
      <c r="G97" s="23" t="e">
        <f>#REF!</f>
        <v>#REF!</v>
      </c>
      <c r="H97" s="23" t="e">
        <f>#REF!</f>
        <v>#REF!</v>
      </c>
      <c r="I97" s="24" t="e">
        <f>#REF!</f>
        <v>#REF!</v>
      </c>
      <c r="J97" s="25" t="e">
        <f>#REF!</f>
        <v>#REF!</v>
      </c>
      <c r="M97" s="7"/>
    </row>
    <row r="98" spans="1:13" ht="16.5" customHeight="1">
      <c r="A98" s="28" t="s">
        <v>1171</v>
      </c>
      <c r="B98" s="29">
        <v>430</v>
      </c>
      <c r="C98" s="29"/>
      <c r="D98" s="46">
        <f>D99+D100+D103</f>
        <v>-5777653676</v>
      </c>
      <c r="E98" s="46">
        <f>E99+E100+E103</f>
        <v>174268167</v>
      </c>
      <c r="F98" s="22" t="e">
        <f>#REF!</f>
        <v>#REF!</v>
      </c>
      <c r="G98" s="23" t="e">
        <f>#REF!</f>
        <v>#REF!</v>
      </c>
      <c r="H98" s="23" t="e">
        <f>#REF!</f>
        <v>#REF!</v>
      </c>
      <c r="I98" s="24" t="e">
        <f>#REF!</f>
        <v>#REF!</v>
      </c>
      <c r="J98" s="25" t="e">
        <f>#REF!</f>
        <v>#REF!</v>
      </c>
      <c r="M98" s="7"/>
    </row>
    <row r="99" spans="1:13" ht="16.5" customHeight="1">
      <c r="A99" s="32" t="s">
        <v>1172</v>
      </c>
      <c r="B99" s="33">
        <v>431</v>
      </c>
      <c r="C99" s="33"/>
      <c r="D99" s="34"/>
      <c r="E99" s="35"/>
      <c r="F99" s="22" t="e">
        <f>#REF!</f>
        <v>#REF!</v>
      </c>
      <c r="G99" s="23" t="e">
        <f>#REF!</f>
        <v>#REF!</v>
      </c>
      <c r="H99" s="23" t="e">
        <f>#REF!</f>
        <v>#REF!</v>
      </c>
      <c r="I99" s="24" t="e">
        <f>#REF!</f>
        <v>#REF!</v>
      </c>
      <c r="J99" s="25" t="e">
        <f>#REF!</f>
        <v>#REF!</v>
      </c>
      <c r="M99" s="7"/>
    </row>
    <row r="100" spans="1:13" ht="16.5" customHeight="1">
      <c r="A100" s="32" t="s">
        <v>1173</v>
      </c>
      <c r="B100" s="33">
        <v>432</v>
      </c>
      <c r="C100" s="33" t="s">
        <v>1174</v>
      </c>
      <c r="D100" s="40">
        <f>D101+D102</f>
        <v>-8279684805</v>
      </c>
      <c r="E100" s="40">
        <f>-3016041295</f>
        <v>-3016041295</v>
      </c>
      <c r="F100" s="22" t="e">
        <f>#REF!</f>
        <v>#REF!</v>
      </c>
      <c r="G100" s="23" t="e">
        <f>#REF!</f>
        <v>#REF!</v>
      </c>
      <c r="H100" s="23" t="e">
        <f>#REF!</f>
        <v>#REF!</v>
      </c>
      <c r="I100" s="24" t="e">
        <f>#REF!</f>
        <v>#REF!</v>
      </c>
      <c r="J100" s="25" t="e">
        <f>#REF!</f>
        <v>#REF!</v>
      </c>
      <c r="M100" s="7"/>
    </row>
    <row r="101" spans="1:13" ht="16.5" customHeight="1">
      <c r="A101" s="58" t="s">
        <v>1175</v>
      </c>
      <c r="B101" s="59">
        <v>433</v>
      </c>
      <c r="C101" s="59"/>
      <c r="D101" s="40"/>
      <c r="E101" s="61"/>
      <c r="F101" s="22"/>
      <c r="G101" s="23"/>
      <c r="H101" s="23"/>
      <c r="I101" s="24"/>
      <c r="J101" s="25"/>
      <c r="M101" s="7"/>
    </row>
    <row r="102" spans="1:13" ht="16.5" customHeight="1">
      <c r="A102" s="58" t="s">
        <v>1176</v>
      </c>
      <c r="B102" s="59">
        <v>434</v>
      </c>
      <c r="C102" s="59"/>
      <c r="D102" s="40">
        <f>-8279684805</f>
        <v>-8279684805</v>
      </c>
      <c r="E102" s="40">
        <f>-3016041295</f>
        <v>-3016041295</v>
      </c>
      <c r="F102" s="22"/>
      <c r="G102" s="23"/>
      <c r="H102" s="23"/>
      <c r="I102" s="24"/>
      <c r="J102" s="25"/>
      <c r="M102" s="7"/>
    </row>
    <row r="103" spans="1:13" ht="16.5" customHeight="1">
      <c r="A103" s="58" t="s">
        <v>1177</v>
      </c>
      <c r="B103" s="59">
        <v>435</v>
      </c>
      <c r="C103" s="59"/>
      <c r="D103" s="60">
        <v>2502031129</v>
      </c>
      <c r="E103" s="61">
        <v>3190309462</v>
      </c>
      <c r="F103" s="22" t="e">
        <f>#REF!</f>
        <v>#REF!</v>
      </c>
      <c r="G103" s="23" t="e">
        <f>#REF!</f>
        <v>#REF!</v>
      </c>
      <c r="H103" s="23" t="e">
        <f>#REF!</f>
        <v>#REF!</v>
      </c>
      <c r="I103" s="24" t="e">
        <f>#REF!</f>
        <v>#REF!</v>
      </c>
      <c r="J103" s="25" t="e">
        <f>#REF!</f>
        <v>#REF!</v>
      </c>
      <c r="M103" s="7"/>
    </row>
    <row r="104" spans="1:13" ht="20.25" customHeight="1" thickBot="1">
      <c r="A104" s="72" t="s">
        <v>1178</v>
      </c>
      <c r="B104" s="73">
        <v>440</v>
      </c>
      <c r="C104" s="73"/>
      <c r="D104" s="74">
        <f>D62+D85</f>
        <v>1384822062275</v>
      </c>
      <c r="E104" s="75">
        <f>E62+E85</f>
        <v>1238198751244</v>
      </c>
      <c r="F104" s="22" t="e">
        <f>#REF!</f>
        <v>#REF!</v>
      </c>
      <c r="G104" s="23" t="e">
        <f>#REF!</f>
        <v>#REF!</v>
      </c>
      <c r="H104" s="23" t="e">
        <f>#REF!</f>
        <v>#REF!</v>
      </c>
      <c r="I104" s="24" t="e">
        <f>#REF!</f>
        <v>#REF!</v>
      </c>
      <c r="J104" s="25" t="e">
        <f>#REF!</f>
        <v>#REF!</v>
      </c>
      <c r="L104" s="25">
        <f>D60-D104</f>
        <v>0</v>
      </c>
      <c r="M104" s="25">
        <f>E60-E104</f>
        <v>0</v>
      </c>
    </row>
    <row r="105" spans="1:13" ht="16.5" customHeight="1">
      <c r="A105" s="1"/>
      <c r="B105" s="8"/>
      <c r="C105" s="8"/>
      <c r="D105" s="76"/>
      <c r="E105" s="76"/>
      <c r="F105" s="22" t="e">
        <f>#REF!</f>
        <v>#REF!</v>
      </c>
      <c r="G105" s="23" t="e">
        <f>#REF!</f>
        <v>#REF!</v>
      </c>
      <c r="H105" s="23" t="e">
        <f>#REF!</f>
        <v>#REF!</v>
      </c>
      <c r="I105" s="24" t="e">
        <f>#REF!</f>
        <v>#REF!</v>
      </c>
      <c r="J105" s="25" t="e">
        <f>#REF!</f>
        <v>#REF!</v>
      </c>
      <c r="L105" s="25">
        <f>E60-E104</f>
        <v>0</v>
      </c>
      <c r="M105" s="7"/>
    </row>
    <row r="106" spans="1:13" ht="25.5" customHeight="1">
      <c r="A106" s="444" t="s">
        <v>1179</v>
      </c>
      <c r="B106" s="444"/>
      <c r="C106" s="444"/>
      <c r="D106" s="444"/>
      <c r="E106" s="444"/>
      <c r="F106" s="22" t="e">
        <f>#REF!</f>
        <v>#REF!</v>
      </c>
      <c r="G106" s="23" t="e">
        <f>#REF!</f>
        <v>#REF!</v>
      </c>
      <c r="H106" s="23" t="e">
        <f>#REF!</f>
        <v>#REF!</v>
      </c>
      <c r="I106" s="24" t="e">
        <f>#REF!</f>
        <v>#REF!</v>
      </c>
      <c r="J106" s="25" t="e">
        <f>#REF!</f>
        <v>#REF!</v>
      </c>
      <c r="M106" s="7"/>
    </row>
    <row r="107" spans="2:13" ht="16.5" customHeight="1" thickBot="1">
      <c r="B107" s="77"/>
      <c r="C107" s="77"/>
      <c r="F107" s="22" t="e">
        <f>#REF!</f>
        <v>#REF!</v>
      </c>
      <c r="G107" s="23" t="e">
        <f>#REF!</f>
        <v>#REF!</v>
      </c>
      <c r="H107" s="23" t="e">
        <f>#REF!</f>
        <v>#REF!</v>
      </c>
      <c r="I107" s="24" t="e">
        <f>#REF!</f>
        <v>#REF!</v>
      </c>
      <c r="J107" s="25" t="e">
        <f>#REF!</f>
        <v>#REF!</v>
      </c>
      <c r="M107" s="7"/>
    </row>
    <row r="108" spans="1:13" ht="32.25" customHeight="1">
      <c r="A108" s="439" t="s">
        <v>1180</v>
      </c>
      <c r="B108" s="439"/>
      <c r="C108" s="78" t="s">
        <v>1056</v>
      </c>
      <c r="D108" s="79" t="s">
        <v>1057</v>
      </c>
      <c r="E108" s="80" t="s">
        <v>1058</v>
      </c>
      <c r="F108" s="36" t="e">
        <f>#REF!</f>
        <v>#REF!</v>
      </c>
      <c r="G108" s="37" t="e">
        <f>#REF!</f>
        <v>#REF!</v>
      </c>
      <c r="H108" s="37" t="e">
        <f>#REF!</f>
        <v>#REF!</v>
      </c>
      <c r="I108" s="38" t="e">
        <f>#REF!</f>
        <v>#REF!</v>
      </c>
      <c r="J108" s="39" t="e">
        <f>#REF!</f>
        <v>#REF!</v>
      </c>
      <c r="M108" s="7"/>
    </row>
    <row r="109" spans="1:13" ht="18.75" customHeight="1">
      <c r="A109" s="440" t="s">
        <v>1181</v>
      </c>
      <c r="B109" s="440"/>
      <c r="C109" s="81">
        <v>24</v>
      </c>
      <c r="D109" s="54"/>
      <c r="E109" s="55"/>
      <c r="F109" s="36" t="e">
        <f>#REF!</f>
        <v>#REF!</v>
      </c>
      <c r="G109" s="37" t="e">
        <f>#REF!</f>
        <v>#REF!</v>
      </c>
      <c r="H109" s="37" t="e">
        <f>#REF!</f>
        <v>#REF!</v>
      </c>
      <c r="I109" s="38" t="e">
        <f>#REF!</f>
        <v>#REF!</v>
      </c>
      <c r="J109" s="39" t="e">
        <f>#REF!</f>
        <v>#REF!</v>
      </c>
      <c r="M109" s="7"/>
    </row>
    <row r="110" spans="1:13" ht="18.75" customHeight="1">
      <c r="A110" s="437" t="s">
        <v>1182</v>
      </c>
      <c r="B110" s="437"/>
      <c r="C110" s="82"/>
      <c r="D110" s="34"/>
      <c r="E110" s="35">
        <v>9520000000</v>
      </c>
      <c r="F110" s="36" t="e">
        <f>#REF!</f>
        <v>#REF!</v>
      </c>
      <c r="G110" s="37" t="e">
        <f>#REF!</f>
        <v>#REF!</v>
      </c>
      <c r="H110" s="37" t="e">
        <f>#REF!</f>
        <v>#REF!</v>
      </c>
      <c r="I110" s="38" t="e">
        <f>#REF!</f>
        <v>#REF!</v>
      </c>
      <c r="J110" s="39" t="e">
        <f>#REF!</f>
        <v>#REF!</v>
      </c>
      <c r="M110" s="7"/>
    </row>
    <row r="111" spans="1:13" ht="18.75" customHeight="1">
      <c r="A111" s="437" t="s">
        <v>1183</v>
      </c>
      <c r="B111" s="437"/>
      <c r="C111" s="82"/>
      <c r="D111" s="34"/>
      <c r="E111" s="35"/>
      <c r="F111" s="36" t="e">
        <f>#REF!</f>
        <v>#REF!</v>
      </c>
      <c r="G111" s="37" t="e">
        <f>#REF!</f>
        <v>#REF!</v>
      </c>
      <c r="H111" s="37" t="e">
        <f>#REF!</f>
        <v>#REF!</v>
      </c>
      <c r="I111" s="38" t="e">
        <f>#REF!</f>
        <v>#REF!</v>
      </c>
      <c r="J111" s="39" t="e">
        <f>#REF!</f>
        <v>#REF!</v>
      </c>
      <c r="M111" s="7"/>
    </row>
    <row r="112" spans="1:13" ht="18.75" customHeight="1">
      <c r="A112" s="437" t="s">
        <v>1184</v>
      </c>
      <c r="B112" s="437"/>
      <c r="C112" s="82"/>
      <c r="D112" s="35">
        <v>643583297</v>
      </c>
      <c r="E112" s="35">
        <v>643583297</v>
      </c>
      <c r="F112" s="36" t="e">
        <f>#REF!</f>
        <v>#REF!</v>
      </c>
      <c r="G112" s="37" t="e">
        <f>#REF!</f>
        <v>#REF!</v>
      </c>
      <c r="H112" s="37" t="e">
        <f>#REF!</f>
        <v>#REF!</v>
      </c>
      <c r="I112" s="38" t="e">
        <f>#REF!</f>
        <v>#REF!</v>
      </c>
      <c r="J112" s="39" t="e">
        <f>#REF!</f>
        <v>#REF!</v>
      </c>
      <c r="M112" s="7"/>
    </row>
    <row r="113" spans="1:13" ht="18.75" customHeight="1">
      <c r="A113" s="437" t="s">
        <v>1185</v>
      </c>
      <c r="B113" s="437"/>
      <c r="C113" s="82"/>
      <c r="D113" s="83">
        <v>30465.95</v>
      </c>
      <c r="E113" s="83">
        <v>412932.85</v>
      </c>
      <c r="F113" s="22" t="e">
        <f>#REF!</f>
        <v>#REF!</v>
      </c>
      <c r="G113" s="23" t="e">
        <f>#REF!</f>
        <v>#REF!</v>
      </c>
      <c r="H113" s="23" t="e">
        <f>#REF!</f>
        <v>#REF!</v>
      </c>
      <c r="I113" s="24" t="e">
        <f>#REF!</f>
        <v>#REF!</v>
      </c>
      <c r="J113" s="25" t="e">
        <f>#REF!</f>
        <v>#REF!</v>
      </c>
      <c r="M113" s="7"/>
    </row>
    <row r="114" spans="1:13" ht="18.75" customHeight="1" thickBot="1">
      <c r="A114" s="438" t="s">
        <v>1186</v>
      </c>
      <c r="B114" s="438"/>
      <c r="C114" s="84"/>
      <c r="D114" s="85"/>
      <c r="E114" s="86"/>
      <c r="F114" s="36" t="e">
        <f>#REF!</f>
        <v>#REF!</v>
      </c>
      <c r="G114" s="37" t="e">
        <f>#REF!</f>
        <v>#REF!</v>
      </c>
      <c r="H114" s="37" t="e">
        <f>#REF!</f>
        <v>#REF!</v>
      </c>
      <c r="I114" s="38" t="e">
        <f>#REF!</f>
        <v>#REF!</v>
      </c>
      <c r="J114" s="39" t="e">
        <f>#REF!</f>
        <v>#REF!</v>
      </c>
      <c r="M114" s="7"/>
    </row>
    <row r="115" spans="6:13" ht="16.5" customHeight="1">
      <c r="F115" s="22" t="e">
        <f>#REF!</f>
        <v>#REF!</v>
      </c>
      <c r="G115" s="23" t="e">
        <f>#REF!</f>
        <v>#REF!</v>
      </c>
      <c r="H115" s="23" t="e">
        <f>#REF!</f>
        <v>#REF!</v>
      </c>
      <c r="I115" s="24" t="e">
        <f>#REF!</f>
        <v>#REF!</v>
      </c>
      <c r="J115" s="25" t="e">
        <f>#REF!</f>
        <v>#REF!</v>
      </c>
      <c r="M115" s="7"/>
    </row>
    <row r="116" spans="3:13" ht="16.5" customHeight="1">
      <c r="C116" s="87" t="s">
        <v>1187</v>
      </c>
      <c r="F116" s="22" t="e">
        <f>#REF!</f>
        <v>#REF!</v>
      </c>
      <c r="G116" s="23" t="e">
        <f>#REF!</f>
        <v>#REF!</v>
      </c>
      <c r="H116" s="23" t="e">
        <f>#REF!</f>
        <v>#REF!</v>
      </c>
      <c r="I116" s="24" t="e">
        <f>#REF!</f>
        <v>#REF!</v>
      </c>
      <c r="J116" s="25" t="e">
        <f>#REF!</f>
        <v>#REF!</v>
      </c>
      <c r="M116" s="7"/>
    </row>
    <row r="117" spans="1:13" s="88" customFormat="1" ht="19.5" customHeight="1">
      <c r="A117" s="88" t="s">
        <v>1188</v>
      </c>
      <c r="D117" s="89" t="s">
        <v>1189</v>
      </c>
      <c r="F117" s="36" t="e">
        <f>#REF!</f>
        <v>#REF!</v>
      </c>
      <c r="G117" s="37" t="e">
        <f>#REF!</f>
        <v>#REF!</v>
      </c>
      <c r="H117" s="37" t="e">
        <f>#REF!</f>
        <v>#REF!</v>
      </c>
      <c r="I117" s="38" t="e">
        <f>#REF!</f>
        <v>#REF!</v>
      </c>
      <c r="J117" s="39" t="e">
        <f>#REF!</f>
        <v>#REF!</v>
      </c>
      <c r="K117" s="90"/>
      <c r="L117" s="90"/>
      <c r="M117" s="90"/>
    </row>
    <row r="118" spans="6:13" ht="39" customHeight="1">
      <c r="F118" s="36"/>
      <c r="G118" s="37"/>
      <c r="H118" s="37"/>
      <c r="I118" s="38"/>
      <c r="J118" s="39"/>
      <c r="K118" s="39"/>
      <c r="L118" s="39"/>
      <c r="M118" s="7"/>
    </row>
    <row r="119" spans="4:13" ht="22.5" customHeight="1">
      <c r="D119" s="91"/>
      <c r="F119" s="36"/>
      <c r="G119" s="37"/>
      <c r="H119" s="37"/>
      <c r="I119" s="38"/>
      <c r="J119" s="39"/>
      <c r="K119" s="39"/>
      <c r="L119" s="39"/>
      <c r="M119" s="7"/>
    </row>
    <row r="120" spans="4:13" s="1" customFormat="1" ht="16.5" customHeight="1">
      <c r="D120" s="92"/>
      <c r="F120" s="22"/>
      <c r="G120" s="23"/>
      <c r="H120" s="23"/>
      <c r="I120" s="24"/>
      <c r="J120" s="25"/>
      <c r="K120" s="17"/>
      <c r="L120" s="17"/>
      <c r="M120" s="17"/>
    </row>
    <row r="121" spans="4:13" ht="16.5" customHeight="1">
      <c r="D121" s="91"/>
      <c r="F121" s="22"/>
      <c r="G121" s="23"/>
      <c r="H121" s="23"/>
      <c r="I121" s="24"/>
      <c r="J121" s="25"/>
      <c r="M121" s="7"/>
    </row>
    <row r="122" spans="4:13" ht="16.5" customHeight="1">
      <c r="D122" s="91"/>
      <c r="E122" s="91"/>
      <c r="F122" s="22"/>
      <c r="G122" s="23"/>
      <c r="H122" s="23"/>
      <c r="I122" s="24"/>
      <c r="J122" s="25"/>
      <c r="M122" s="7"/>
    </row>
    <row r="123" spans="4:13" ht="16.5" customHeight="1">
      <c r="D123" s="91"/>
      <c r="F123" s="22"/>
      <c r="G123" s="23"/>
      <c r="H123" s="23"/>
      <c r="I123" s="24"/>
      <c r="J123" s="25"/>
      <c r="M123" s="7"/>
    </row>
    <row r="124" spans="1:13" ht="16.5" customHeight="1">
      <c r="A124" s="93"/>
      <c r="D124" s="91"/>
      <c r="F124" s="22"/>
      <c r="G124" s="23"/>
      <c r="H124" s="23"/>
      <c r="I124" s="24"/>
      <c r="J124" s="25"/>
      <c r="M124" s="7"/>
    </row>
    <row r="125" spans="4:13" ht="16.5" customHeight="1">
      <c r="D125" s="91"/>
      <c r="F125" s="22"/>
      <c r="G125" s="23"/>
      <c r="H125" s="23"/>
      <c r="I125" s="24"/>
      <c r="J125" s="25"/>
      <c r="M125" s="7"/>
    </row>
    <row r="126" spans="4:13" ht="16.5" customHeight="1">
      <c r="D126" s="91"/>
      <c r="F126" s="22"/>
      <c r="G126" s="23"/>
      <c r="H126" s="23"/>
      <c r="I126" s="24"/>
      <c r="J126" s="25"/>
      <c r="M126" s="7"/>
    </row>
    <row r="127" spans="4:13" ht="16.5" customHeight="1">
      <c r="D127" s="94"/>
      <c r="F127" s="22"/>
      <c r="G127" s="23"/>
      <c r="H127" s="23"/>
      <c r="I127" s="24"/>
      <c r="J127" s="25"/>
      <c r="M127" s="7"/>
    </row>
    <row r="128" spans="1:13" ht="16.5" customHeight="1">
      <c r="A128" s="91"/>
      <c r="D128" s="91"/>
      <c r="F128" s="22"/>
      <c r="G128" s="23"/>
      <c r="H128" s="23"/>
      <c r="I128" s="24"/>
      <c r="J128" s="25"/>
      <c r="M128" s="7"/>
    </row>
    <row r="129" spans="4:13" ht="16.5" customHeight="1">
      <c r="D129" s="91"/>
      <c r="F129" s="36"/>
      <c r="G129" s="37"/>
      <c r="H129" s="37"/>
      <c r="I129" s="38"/>
      <c r="J129" s="39"/>
      <c r="K129" s="39"/>
      <c r="L129" s="39"/>
      <c r="M129" s="7"/>
    </row>
    <row r="130" spans="6:13" ht="16.5" customHeight="1">
      <c r="F130" s="22"/>
      <c r="G130" s="23"/>
      <c r="H130" s="23"/>
      <c r="I130" s="24"/>
      <c r="J130" s="25"/>
      <c r="M130" s="7"/>
    </row>
    <row r="131" spans="6:13" ht="16.5" customHeight="1">
      <c r="F131" s="22"/>
      <c r="G131" s="23"/>
      <c r="H131" s="23"/>
      <c r="I131" s="24"/>
      <c r="J131" s="25"/>
      <c r="M131" s="7"/>
    </row>
    <row r="132" spans="6:13" ht="16.5" customHeight="1">
      <c r="F132" s="36"/>
      <c r="G132" s="37"/>
      <c r="H132" s="37"/>
      <c r="I132" s="38"/>
      <c r="J132" s="39"/>
      <c r="M132" s="7"/>
    </row>
    <row r="133" spans="6:13" ht="16.5" customHeight="1">
      <c r="F133" s="36"/>
      <c r="G133" s="37"/>
      <c r="H133" s="37"/>
      <c r="I133" s="38"/>
      <c r="J133" s="39"/>
      <c r="M133" s="7"/>
    </row>
    <row r="134" spans="6:13" ht="16.5" customHeight="1">
      <c r="F134" s="36"/>
      <c r="G134" s="37"/>
      <c r="H134" s="37"/>
      <c r="I134" s="38"/>
      <c r="J134" s="39"/>
      <c r="K134" s="39"/>
      <c r="L134" s="39"/>
      <c r="M134" s="7"/>
    </row>
    <row r="135" spans="6:13" ht="16.5" customHeight="1">
      <c r="F135" s="36"/>
      <c r="G135" s="37"/>
      <c r="H135" s="37"/>
      <c r="I135" s="38"/>
      <c r="J135" s="39"/>
      <c r="K135" s="39"/>
      <c r="L135" s="39"/>
      <c r="M135" s="7"/>
    </row>
    <row r="136" spans="6:13" ht="16.5" customHeight="1">
      <c r="F136" s="22"/>
      <c r="G136" s="23"/>
      <c r="H136" s="23"/>
      <c r="I136" s="24"/>
      <c r="J136" s="25"/>
      <c r="M136" s="7"/>
    </row>
    <row r="137" spans="6:13" ht="16.5" customHeight="1">
      <c r="F137" s="22" t="e">
        <f>#REF!</f>
        <v>#REF!</v>
      </c>
      <c r="G137" s="23" t="e">
        <f>#REF!</f>
        <v>#REF!</v>
      </c>
      <c r="H137" s="23" t="e">
        <f>#REF!</f>
        <v>#REF!</v>
      </c>
      <c r="I137" s="24" t="e">
        <f>#REF!</f>
        <v>#REF!</v>
      </c>
      <c r="J137" s="25" t="e">
        <f>#REF!</f>
        <v>#REF!</v>
      </c>
      <c r="M137" s="7"/>
    </row>
    <row r="138" spans="6:13" ht="16.5" customHeight="1">
      <c r="F138" s="22" t="e">
        <f>#REF!</f>
        <v>#REF!</v>
      </c>
      <c r="G138" s="23" t="e">
        <f>#REF!</f>
        <v>#REF!</v>
      </c>
      <c r="H138" s="23" t="e">
        <f>#REF!</f>
        <v>#REF!</v>
      </c>
      <c r="I138" s="24" t="e">
        <f>#REF!</f>
        <v>#REF!</v>
      </c>
      <c r="J138" s="25" t="e">
        <f>#REF!</f>
        <v>#REF!</v>
      </c>
      <c r="M138" s="7"/>
    </row>
    <row r="139" spans="6:13" ht="16.5" customHeight="1">
      <c r="F139" s="22" t="e">
        <f>#REF!</f>
        <v>#REF!</v>
      </c>
      <c r="G139" s="23" t="e">
        <f>#REF!</f>
        <v>#REF!</v>
      </c>
      <c r="H139" s="23" t="e">
        <f>#REF!</f>
        <v>#REF!</v>
      </c>
      <c r="I139" s="24" t="e">
        <f>#REF!</f>
        <v>#REF!</v>
      </c>
      <c r="J139" s="25" t="e">
        <f>#REF!</f>
        <v>#REF!</v>
      </c>
      <c r="M139" s="7"/>
    </row>
    <row r="140" spans="6:13" ht="16.5" customHeight="1">
      <c r="F140" s="22" t="e">
        <f>#REF!</f>
        <v>#REF!</v>
      </c>
      <c r="G140" s="23" t="e">
        <f>#REF!</f>
        <v>#REF!</v>
      </c>
      <c r="H140" s="23" t="e">
        <f>#REF!</f>
        <v>#REF!</v>
      </c>
      <c r="I140" s="24" t="e">
        <f>#REF!</f>
        <v>#REF!</v>
      </c>
      <c r="J140" s="25" t="e">
        <f>#REF!</f>
        <v>#REF!</v>
      </c>
      <c r="M140" s="7"/>
    </row>
    <row r="141" spans="6:13" ht="16.5" customHeight="1">
      <c r="F141" s="22" t="e">
        <f>#REF!</f>
        <v>#REF!</v>
      </c>
      <c r="G141" s="23" t="e">
        <f>#REF!</f>
        <v>#REF!</v>
      </c>
      <c r="H141" s="23" t="e">
        <f>#REF!</f>
        <v>#REF!</v>
      </c>
      <c r="I141" s="24" t="e">
        <f>#REF!</f>
        <v>#REF!</v>
      </c>
      <c r="J141" s="25" t="e">
        <f>#REF!</f>
        <v>#REF!</v>
      </c>
      <c r="M141" s="7"/>
    </row>
    <row r="142" spans="6:13" ht="16.5" customHeight="1">
      <c r="F142" s="22" t="e">
        <f>#REF!</f>
        <v>#REF!</v>
      </c>
      <c r="G142" s="23" t="e">
        <f>#REF!</f>
        <v>#REF!</v>
      </c>
      <c r="H142" s="23" t="e">
        <f>#REF!</f>
        <v>#REF!</v>
      </c>
      <c r="I142" s="24" t="e">
        <f>#REF!</f>
        <v>#REF!</v>
      </c>
      <c r="J142" s="25" t="e">
        <f>#REF!</f>
        <v>#REF!</v>
      </c>
      <c r="M142" s="7"/>
    </row>
    <row r="143" spans="6:13" ht="16.5" customHeight="1">
      <c r="F143" s="22" t="e">
        <f>#REF!</f>
        <v>#REF!</v>
      </c>
      <c r="G143" s="23" t="e">
        <f>#REF!</f>
        <v>#REF!</v>
      </c>
      <c r="H143" s="23" t="e">
        <f>#REF!</f>
        <v>#REF!</v>
      </c>
      <c r="I143" s="24" t="e">
        <f>#REF!</f>
        <v>#REF!</v>
      </c>
      <c r="J143" s="25" t="e">
        <f>#REF!</f>
        <v>#REF!</v>
      </c>
      <c r="M143" s="7"/>
    </row>
    <row r="144" spans="6:13" ht="16.5" customHeight="1">
      <c r="F144" s="36" t="e">
        <f>#REF!</f>
        <v>#REF!</v>
      </c>
      <c r="G144" s="37" t="e">
        <f>#REF!</f>
        <v>#REF!</v>
      </c>
      <c r="H144" s="37" t="e">
        <f>#REF!</f>
        <v>#REF!</v>
      </c>
      <c r="I144" s="38" t="e">
        <f>#REF!</f>
        <v>#REF!</v>
      </c>
      <c r="J144" s="39" t="e">
        <f>#REF!</f>
        <v>#REF!</v>
      </c>
      <c r="M144" s="7"/>
    </row>
    <row r="145" spans="6:13" ht="16.5" customHeight="1">
      <c r="F145" s="22" t="e">
        <f>#REF!</f>
        <v>#REF!</v>
      </c>
      <c r="G145" s="23" t="e">
        <f>#REF!</f>
        <v>#REF!</v>
      </c>
      <c r="H145" s="23" t="e">
        <f>#REF!</f>
        <v>#REF!</v>
      </c>
      <c r="I145" s="24" t="e">
        <f>#REF!</f>
        <v>#REF!</v>
      </c>
      <c r="J145" s="25" t="e">
        <f>#REF!</f>
        <v>#REF!</v>
      </c>
      <c r="M145" s="7"/>
    </row>
    <row r="146" spans="6:13" ht="16.5" customHeight="1">
      <c r="F146" s="22" t="e">
        <f>#REF!</f>
        <v>#REF!</v>
      </c>
      <c r="G146" s="23" t="e">
        <f>#REF!</f>
        <v>#REF!</v>
      </c>
      <c r="H146" s="23" t="e">
        <f>#REF!</f>
        <v>#REF!</v>
      </c>
      <c r="I146" s="24" t="e">
        <f>#REF!</f>
        <v>#REF!</v>
      </c>
      <c r="J146" s="25" t="e">
        <f>#REF!</f>
        <v>#REF!</v>
      </c>
      <c r="M146" s="7"/>
    </row>
    <row r="147" spans="6:13" ht="16.5" customHeight="1">
      <c r="F147" s="22" t="e">
        <f>#REF!</f>
        <v>#REF!</v>
      </c>
      <c r="G147" s="23" t="e">
        <f>#REF!</f>
        <v>#REF!</v>
      </c>
      <c r="H147" s="23" t="e">
        <f>#REF!</f>
        <v>#REF!</v>
      </c>
      <c r="I147" s="24" t="e">
        <f>#REF!</f>
        <v>#REF!</v>
      </c>
      <c r="J147" s="25" t="e">
        <f>#REF!</f>
        <v>#REF!</v>
      </c>
      <c r="M147" s="7"/>
    </row>
    <row r="148" spans="6:13" ht="16.5" customHeight="1">
      <c r="F148" s="22" t="e">
        <f>#REF!</f>
        <v>#REF!</v>
      </c>
      <c r="G148" s="23" t="e">
        <f>#REF!</f>
        <v>#REF!</v>
      </c>
      <c r="H148" s="23" t="e">
        <f>#REF!</f>
        <v>#REF!</v>
      </c>
      <c r="I148" s="24" t="e">
        <f>#REF!</f>
        <v>#REF!</v>
      </c>
      <c r="J148" s="25" t="e">
        <f>#REF!</f>
        <v>#REF!</v>
      </c>
      <c r="M148" s="7"/>
    </row>
    <row r="149" spans="6:13" ht="16.5" customHeight="1">
      <c r="F149" s="36" t="e">
        <f>#REF!</f>
        <v>#REF!</v>
      </c>
      <c r="G149" s="37" t="e">
        <f>#REF!</f>
        <v>#REF!</v>
      </c>
      <c r="H149" s="37" t="e">
        <f>#REF!</f>
        <v>#REF!</v>
      </c>
      <c r="I149" s="38" t="e">
        <f>#REF!</f>
        <v>#REF!</v>
      </c>
      <c r="J149" s="39" t="e">
        <f>#REF!</f>
        <v>#REF!</v>
      </c>
      <c r="M149" s="7"/>
    </row>
    <row r="150" spans="6:10" ht="16.5" customHeight="1">
      <c r="F150" s="36" t="e">
        <f>#REF!</f>
        <v>#REF!</v>
      </c>
      <c r="G150" s="37" t="e">
        <f>#REF!</f>
        <v>#REF!</v>
      </c>
      <c r="H150" s="37" t="e">
        <f>#REF!</f>
        <v>#REF!</v>
      </c>
      <c r="I150" s="38" t="e">
        <f>#REF!</f>
        <v>#REF!</v>
      </c>
      <c r="J150" s="39" t="e">
        <f>#REF!</f>
        <v>#REF!</v>
      </c>
    </row>
    <row r="151" spans="6:10" ht="16.5" customHeight="1">
      <c r="F151" s="22" t="e">
        <f>#REF!</f>
        <v>#REF!</v>
      </c>
      <c r="G151" s="23" t="e">
        <f>#REF!</f>
        <v>#REF!</v>
      </c>
      <c r="H151" s="23" t="e">
        <f>#REF!</f>
        <v>#REF!</v>
      </c>
      <c r="I151" s="24" t="e">
        <f>#REF!</f>
        <v>#REF!</v>
      </c>
      <c r="J151" s="25" t="e">
        <f>#REF!</f>
        <v>#REF!</v>
      </c>
    </row>
    <row r="152" spans="6:10" ht="16.5" customHeight="1">
      <c r="F152" s="22" t="e">
        <f>#REF!</f>
        <v>#REF!</v>
      </c>
      <c r="G152" s="23" t="e">
        <f>#REF!</f>
        <v>#REF!</v>
      </c>
      <c r="H152" s="23" t="e">
        <f>#REF!</f>
        <v>#REF!</v>
      </c>
      <c r="I152" s="24" t="e">
        <f>#REF!</f>
        <v>#REF!</v>
      </c>
      <c r="J152" s="25" t="e">
        <f>#REF!</f>
        <v>#REF!</v>
      </c>
    </row>
    <row r="153" spans="6:10" ht="16.5" customHeight="1">
      <c r="F153" s="22" t="e">
        <f>#REF!</f>
        <v>#REF!</v>
      </c>
      <c r="G153" s="23" t="e">
        <f>#REF!</f>
        <v>#REF!</v>
      </c>
      <c r="H153" s="23" t="e">
        <f>#REF!</f>
        <v>#REF!</v>
      </c>
      <c r="I153" s="24" t="e">
        <f>#REF!</f>
        <v>#REF!</v>
      </c>
      <c r="J153" s="25" t="e">
        <f>#REF!</f>
        <v>#REF!</v>
      </c>
    </row>
    <row r="154" spans="6:10" ht="16.5" customHeight="1">
      <c r="F154" s="36" t="e">
        <f>#REF!</f>
        <v>#REF!</v>
      </c>
      <c r="G154" s="37" t="e">
        <f>#REF!</f>
        <v>#REF!</v>
      </c>
      <c r="H154" s="37" t="e">
        <f>#REF!</f>
        <v>#REF!</v>
      </c>
      <c r="I154" s="38" t="e">
        <f>#REF!</f>
        <v>#REF!</v>
      </c>
      <c r="J154" s="39" t="e">
        <f>#REF!</f>
        <v>#REF!</v>
      </c>
    </row>
    <row r="155" spans="6:10" ht="16.5" customHeight="1">
      <c r="F155" s="36" t="e">
        <f>#REF!</f>
        <v>#REF!</v>
      </c>
      <c r="G155" s="37" t="e">
        <f>#REF!</f>
        <v>#REF!</v>
      </c>
      <c r="H155" s="37" t="e">
        <f>#REF!</f>
        <v>#REF!</v>
      </c>
      <c r="I155" s="38" t="e">
        <f>#REF!</f>
        <v>#REF!</v>
      </c>
      <c r="J155" s="39" t="e">
        <f>#REF!</f>
        <v>#REF!</v>
      </c>
    </row>
    <row r="156" spans="6:10" ht="16.5" customHeight="1">
      <c r="F156" s="36" t="e">
        <f>#REF!</f>
        <v>#REF!</v>
      </c>
      <c r="G156" s="37" t="e">
        <f>#REF!</f>
        <v>#REF!</v>
      </c>
      <c r="H156" s="37" t="e">
        <f>#REF!</f>
        <v>#REF!</v>
      </c>
      <c r="I156" s="38" t="e">
        <f>#REF!</f>
        <v>#REF!</v>
      </c>
      <c r="J156" s="39" t="e">
        <f>#REF!</f>
        <v>#REF!</v>
      </c>
    </row>
    <row r="157" spans="6:10" ht="16.5" customHeight="1">
      <c r="F157" s="36" t="e">
        <f>#REF!</f>
        <v>#REF!</v>
      </c>
      <c r="G157" s="37" t="e">
        <f>#REF!</f>
        <v>#REF!</v>
      </c>
      <c r="H157" s="37" t="e">
        <f>#REF!</f>
        <v>#REF!</v>
      </c>
      <c r="I157" s="38" t="e">
        <f>#REF!</f>
        <v>#REF!</v>
      </c>
      <c r="J157" s="39" t="e">
        <f>#REF!</f>
        <v>#REF!</v>
      </c>
    </row>
    <row r="158" spans="6:10" ht="16.5" customHeight="1">
      <c r="F158" s="22" t="e">
        <f>#REF!</f>
        <v>#REF!</v>
      </c>
      <c r="G158" s="23" t="e">
        <f>#REF!</f>
        <v>#REF!</v>
      </c>
      <c r="H158" s="23" t="e">
        <f>#REF!</f>
        <v>#REF!</v>
      </c>
      <c r="I158" s="24" t="e">
        <f>#REF!</f>
        <v>#REF!</v>
      </c>
      <c r="J158" s="25" t="e">
        <f>#REF!</f>
        <v>#REF!</v>
      </c>
    </row>
    <row r="159" spans="6:10" ht="16.5" customHeight="1">
      <c r="F159" s="36" t="e">
        <f>#REF!</f>
        <v>#REF!</v>
      </c>
      <c r="G159" s="37" t="e">
        <f>#REF!</f>
        <v>#REF!</v>
      </c>
      <c r="H159" s="37" t="e">
        <f>#REF!</f>
        <v>#REF!</v>
      </c>
      <c r="I159" s="38" t="e">
        <f>#REF!</f>
        <v>#REF!</v>
      </c>
      <c r="J159" s="39" t="e">
        <f>#REF!</f>
        <v>#REF!</v>
      </c>
    </row>
    <row r="160" spans="6:10" ht="16.5" customHeight="1">
      <c r="F160" s="22" t="e">
        <f>#REF!</f>
        <v>#REF!</v>
      </c>
      <c r="G160" s="23" t="e">
        <f>#REF!</f>
        <v>#REF!</v>
      </c>
      <c r="H160" s="23" t="e">
        <f>#REF!</f>
        <v>#REF!</v>
      </c>
      <c r="I160" s="24" t="e">
        <f>#REF!</f>
        <v>#REF!</v>
      </c>
      <c r="J160" s="25" t="e">
        <f>#REF!</f>
        <v>#REF!</v>
      </c>
    </row>
    <row r="161" spans="6:10" ht="16.5" customHeight="1">
      <c r="F161" s="22" t="e">
        <f>#REF!</f>
        <v>#REF!</v>
      </c>
      <c r="G161" s="23" t="e">
        <f>#REF!</f>
        <v>#REF!</v>
      </c>
      <c r="H161" s="23" t="e">
        <f>#REF!</f>
        <v>#REF!</v>
      </c>
      <c r="I161" s="24" t="e">
        <f>#REF!</f>
        <v>#REF!</v>
      </c>
      <c r="J161" s="25" t="e">
        <f>#REF!</f>
        <v>#REF!</v>
      </c>
    </row>
    <row r="162" spans="6:10" ht="16.5" customHeight="1">
      <c r="F162" s="22" t="e">
        <f>#REF!</f>
        <v>#REF!</v>
      </c>
      <c r="G162" s="23" t="e">
        <f>#REF!</f>
        <v>#REF!</v>
      </c>
      <c r="H162" s="23" t="e">
        <f>#REF!</f>
        <v>#REF!</v>
      </c>
      <c r="I162" s="24" t="e">
        <f>#REF!</f>
        <v>#REF!</v>
      </c>
      <c r="J162" s="25" t="e">
        <f>#REF!</f>
        <v>#REF!</v>
      </c>
    </row>
    <row r="163" spans="6:10" ht="16.5" customHeight="1">
      <c r="F163" s="22" t="e">
        <f>#REF!</f>
        <v>#REF!</v>
      </c>
      <c r="G163" s="23" t="e">
        <f>#REF!</f>
        <v>#REF!</v>
      </c>
      <c r="H163" s="23" t="e">
        <f>#REF!</f>
        <v>#REF!</v>
      </c>
      <c r="I163" s="24" t="e">
        <f>#REF!</f>
        <v>#REF!</v>
      </c>
      <c r="J163" s="25" t="e">
        <f>#REF!</f>
        <v>#REF!</v>
      </c>
    </row>
    <row r="164" spans="6:10" ht="16.5" customHeight="1">
      <c r="F164" s="22" t="e">
        <f>#REF!</f>
        <v>#REF!</v>
      </c>
      <c r="G164" s="23" t="e">
        <f>#REF!</f>
        <v>#REF!</v>
      </c>
      <c r="H164" s="23" t="e">
        <f>#REF!</f>
        <v>#REF!</v>
      </c>
      <c r="I164" s="24" t="e">
        <f>#REF!</f>
        <v>#REF!</v>
      </c>
      <c r="J164" s="25" t="e">
        <f>#REF!</f>
        <v>#REF!</v>
      </c>
    </row>
    <row r="165" spans="6:10" ht="16.5" customHeight="1">
      <c r="F165" s="36" t="e">
        <f>#REF!</f>
        <v>#REF!</v>
      </c>
      <c r="G165" s="37" t="e">
        <f>#REF!</f>
        <v>#REF!</v>
      </c>
      <c r="H165" s="37" t="e">
        <f>#REF!</f>
        <v>#REF!</v>
      </c>
      <c r="I165" s="38" t="e">
        <f>#REF!</f>
        <v>#REF!</v>
      </c>
      <c r="J165" s="39" t="e">
        <f>#REF!</f>
        <v>#REF!</v>
      </c>
    </row>
    <row r="166" spans="6:10" ht="16.5" customHeight="1">
      <c r="F166" s="36" t="e">
        <f>#REF!</f>
        <v>#REF!</v>
      </c>
      <c r="G166" s="37" t="e">
        <f>#REF!</f>
        <v>#REF!</v>
      </c>
      <c r="H166" s="37" t="e">
        <f>#REF!</f>
        <v>#REF!</v>
      </c>
      <c r="I166" s="38" t="e">
        <f>#REF!</f>
        <v>#REF!</v>
      </c>
      <c r="J166" s="39" t="e">
        <f>#REF!</f>
        <v>#REF!</v>
      </c>
    </row>
    <row r="167" spans="6:10" ht="16.5" customHeight="1">
      <c r="F167" s="36" t="e">
        <f>#REF!</f>
        <v>#REF!</v>
      </c>
      <c r="G167" s="37" t="e">
        <f>#REF!</f>
        <v>#REF!</v>
      </c>
      <c r="H167" s="37" t="e">
        <f>#REF!</f>
        <v>#REF!</v>
      </c>
      <c r="I167" s="38" t="e">
        <f>#REF!</f>
        <v>#REF!</v>
      </c>
      <c r="J167" s="39" t="e">
        <f>#REF!</f>
        <v>#REF!</v>
      </c>
    </row>
    <row r="168" spans="6:10" ht="16.5" customHeight="1">
      <c r="F168" s="36" t="e">
        <f>#REF!</f>
        <v>#REF!</v>
      </c>
      <c r="G168" s="37" t="e">
        <f>#REF!</f>
        <v>#REF!</v>
      </c>
      <c r="H168" s="37" t="e">
        <f>#REF!</f>
        <v>#REF!</v>
      </c>
      <c r="I168" s="38" t="e">
        <f>#REF!</f>
        <v>#REF!</v>
      </c>
      <c r="J168" s="39" t="e">
        <f>#REF!</f>
        <v>#REF!</v>
      </c>
    </row>
    <row r="169" spans="6:10" ht="16.5" customHeight="1">
      <c r="F169" s="36" t="e">
        <f>#REF!</f>
        <v>#REF!</v>
      </c>
      <c r="G169" s="37" t="e">
        <f>#REF!</f>
        <v>#REF!</v>
      </c>
      <c r="H169" s="37" t="e">
        <f>#REF!</f>
        <v>#REF!</v>
      </c>
      <c r="I169" s="38" t="e">
        <f>#REF!</f>
        <v>#REF!</v>
      </c>
      <c r="J169" s="39" t="e">
        <f>#REF!</f>
        <v>#REF!</v>
      </c>
    </row>
    <row r="170" spans="6:10" ht="16.5" customHeight="1">
      <c r="F170" s="36" t="e">
        <f>#REF!</f>
        <v>#REF!</v>
      </c>
      <c r="G170" s="37" t="e">
        <f>#REF!</f>
        <v>#REF!</v>
      </c>
      <c r="H170" s="37" t="e">
        <f>#REF!</f>
        <v>#REF!</v>
      </c>
      <c r="I170" s="38" t="e">
        <f>#REF!</f>
        <v>#REF!</v>
      </c>
      <c r="J170" s="39" t="e">
        <f>#REF!</f>
        <v>#REF!</v>
      </c>
    </row>
    <row r="171" spans="6:10" ht="16.5" customHeight="1">
      <c r="F171" s="36" t="e">
        <f>#REF!</f>
        <v>#REF!</v>
      </c>
      <c r="G171" s="37" t="e">
        <f>#REF!</f>
        <v>#REF!</v>
      </c>
      <c r="H171" s="37" t="e">
        <f>#REF!</f>
        <v>#REF!</v>
      </c>
      <c r="I171" s="38" t="e">
        <f>#REF!</f>
        <v>#REF!</v>
      </c>
      <c r="J171" s="39" t="e">
        <f>#REF!</f>
        <v>#REF!</v>
      </c>
    </row>
    <row r="172" spans="6:10" ht="16.5" customHeight="1">
      <c r="F172" s="22" t="e">
        <f>#REF!</f>
        <v>#REF!</v>
      </c>
      <c r="G172" s="23" t="e">
        <f>#REF!</f>
        <v>#REF!</v>
      </c>
      <c r="H172" s="23" t="e">
        <f>#REF!</f>
        <v>#REF!</v>
      </c>
      <c r="I172" s="24" t="e">
        <f>#REF!</f>
        <v>#REF!</v>
      </c>
      <c r="J172" s="25" t="e">
        <f>#REF!</f>
        <v>#REF!</v>
      </c>
    </row>
    <row r="173" spans="6:10" ht="16.5" customHeight="1">
      <c r="F173" s="22" t="e">
        <f>#REF!</f>
        <v>#REF!</v>
      </c>
      <c r="G173" s="23" t="e">
        <f>#REF!</f>
        <v>#REF!</v>
      </c>
      <c r="H173" s="23" t="e">
        <f>#REF!</f>
        <v>#REF!</v>
      </c>
      <c r="I173" s="24" t="e">
        <f>#REF!</f>
        <v>#REF!</v>
      </c>
      <c r="J173" s="25" t="e">
        <f>#REF!</f>
        <v>#REF!</v>
      </c>
    </row>
    <row r="174" spans="6:10" ht="16.5" customHeight="1">
      <c r="F174" s="36" t="e">
        <f>#REF!</f>
        <v>#REF!</v>
      </c>
      <c r="G174" s="37" t="e">
        <f>#REF!</f>
        <v>#REF!</v>
      </c>
      <c r="H174" s="37" t="e">
        <f>#REF!</f>
        <v>#REF!</v>
      </c>
      <c r="I174" s="38" t="e">
        <f>#REF!</f>
        <v>#REF!</v>
      </c>
      <c r="J174" s="39" t="e">
        <f>#REF!</f>
        <v>#REF!</v>
      </c>
    </row>
    <row r="175" spans="6:10" ht="16.5" customHeight="1">
      <c r="F175" s="22" t="e">
        <f>#REF!</f>
        <v>#REF!</v>
      </c>
      <c r="G175" s="23" t="e">
        <f>#REF!</f>
        <v>#REF!</v>
      </c>
      <c r="H175" s="23" t="e">
        <f>#REF!</f>
        <v>#REF!</v>
      </c>
      <c r="I175" s="24" t="e">
        <f>#REF!</f>
        <v>#REF!</v>
      </c>
      <c r="J175" s="25" t="e">
        <f>#REF!</f>
        <v>#REF!</v>
      </c>
    </row>
    <row r="176" spans="6:10" ht="16.5" customHeight="1">
      <c r="F176" s="22" t="e">
        <f>#REF!</f>
        <v>#REF!</v>
      </c>
      <c r="G176" s="23" t="e">
        <f>#REF!</f>
        <v>#REF!</v>
      </c>
      <c r="H176" s="23" t="e">
        <f>#REF!</f>
        <v>#REF!</v>
      </c>
      <c r="I176" s="24" t="e">
        <f>#REF!</f>
        <v>#REF!</v>
      </c>
      <c r="J176" s="25" t="e">
        <f>#REF!</f>
        <v>#REF!</v>
      </c>
    </row>
    <row r="177" spans="6:10" ht="16.5" customHeight="1">
      <c r="F177" s="22" t="e">
        <f>#REF!</f>
        <v>#REF!</v>
      </c>
      <c r="G177" s="23" t="e">
        <f>#REF!</f>
        <v>#REF!</v>
      </c>
      <c r="H177" s="23" t="e">
        <f>#REF!</f>
        <v>#REF!</v>
      </c>
      <c r="I177" s="24" t="e">
        <f>#REF!</f>
        <v>#REF!</v>
      </c>
      <c r="J177" s="25" t="e">
        <f>#REF!</f>
        <v>#REF!</v>
      </c>
    </row>
    <row r="178" spans="6:10" ht="16.5" customHeight="1">
      <c r="F178" s="36" t="e">
        <f>#REF!</f>
        <v>#REF!</v>
      </c>
      <c r="G178" s="37" t="e">
        <f>#REF!</f>
        <v>#REF!</v>
      </c>
      <c r="H178" s="37" t="e">
        <f>#REF!</f>
        <v>#REF!</v>
      </c>
      <c r="I178" s="38" t="e">
        <f>#REF!</f>
        <v>#REF!</v>
      </c>
      <c r="J178" s="39" t="e">
        <f>#REF!</f>
        <v>#REF!</v>
      </c>
    </row>
    <row r="179" spans="6:10" ht="16.5" customHeight="1">
      <c r="F179" s="22" t="e">
        <f>#REF!</f>
        <v>#REF!</v>
      </c>
      <c r="G179" s="23" t="e">
        <f>#REF!</f>
        <v>#REF!</v>
      </c>
      <c r="H179" s="23" t="e">
        <f>#REF!</f>
        <v>#REF!</v>
      </c>
      <c r="I179" s="24" t="e">
        <f>#REF!</f>
        <v>#REF!</v>
      </c>
      <c r="J179" s="25" t="e">
        <f>#REF!</f>
        <v>#REF!</v>
      </c>
    </row>
    <row r="180" spans="6:10" ht="16.5" customHeight="1">
      <c r="F180" s="22" t="e">
        <f>#REF!</f>
        <v>#REF!</v>
      </c>
      <c r="G180" s="23" t="e">
        <f>#REF!</f>
        <v>#REF!</v>
      </c>
      <c r="H180" s="23" t="e">
        <f>#REF!</f>
        <v>#REF!</v>
      </c>
      <c r="I180" s="24" t="e">
        <f>#REF!</f>
        <v>#REF!</v>
      </c>
      <c r="J180" s="25" t="e">
        <f>#REF!</f>
        <v>#REF!</v>
      </c>
    </row>
    <row r="181" spans="6:10" ht="16.5" customHeight="1">
      <c r="F181" s="22" t="e">
        <f>#REF!</f>
        <v>#REF!</v>
      </c>
      <c r="G181" s="23" t="e">
        <f>#REF!</f>
        <v>#REF!</v>
      </c>
      <c r="H181" s="23" t="e">
        <f>#REF!</f>
        <v>#REF!</v>
      </c>
      <c r="I181" s="24" t="e">
        <f>#REF!</f>
        <v>#REF!</v>
      </c>
      <c r="J181" s="25" t="e">
        <f>#REF!</f>
        <v>#REF!</v>
      </c>
    </row>
    <row r="182" spans="6:10" ht="16.5" customHeight="1">
      <c r="F182" s="36" t="e">
        <f>#REF!</f>
        <v>#REF!</v>
      </c>
      <c r="G182" s="37" t="e">
        <f>#REF!</f>
        <v>#REF!</v>
      </c>
      <c r="H182" s="37" t="e">
        <f>#REF!</f>
        <v>#REF!</v>
      </c>
      <c r="I182" s="38" t="e">
        <f>#REF!</f>
        <v>#REF!</v>
      </c>
      <c r="J182" s="39" t="e">
        <f>#REF!</f>
        <v>#REF!</v>
      </c>
    </row>
    <row r="183" spans="6:10" ht="16.5" customHeight="1">
      <c r="F183" s="22" t="e">
        <f>#REF!</f>
        <v>#REF!</v>
      </c>
      <c r="G183" s="23" t="e">
        <f>#REF!</f>
        <v>#REF!</v>
      </c>
      <c r="H183" s="23" t="e">
        <f>#REF!</f>
        <v>#REF!</v>
      </c>
      <c r="I183" s="24" t="e">
        <f>#REF!</f>
        <v>#REF!</v>
      </c>
      <c r="J183" s="25" t="e">
        <f>#REF!</f>
        <v>#REF!</v>
      </c>
    </row>
    <row r="184" spans="6:10" ht="16.5" customHeight="1">
      <c r="F184" s="22" t="e">
        <f>#REF!</f>
        <v>#REF!</v>
      </c>
      <c r="G184" s="23" t="e">
        <f>#REF!</f>
        <v>#REF!</v>
      </c>
      <c r="H184" s="23" t="e">
        <f>#REF!</f>
        <v>#REF!</v>
      </c>
      <c r="I184" s="24" t="e">
        <f>#REF!</f>
        <v>#REF!</v>
      </c>
      <c r="J184" s="25" t="e">
        <f>#REF!</f>
        <v>#REF!</v>
      </c>
    </row>
    <row r="185" spans="6:10" ht="16.5" customHeight="1">
      <c r="F185" s="36" t="e">
        <f>#REF!</f>
        <v>#REF!</v>
      </c>
      <c r="G185" s="37" t="e">
        <f>#REF!</f>
        <v>#REF!</v>
      </c>
      <c r="H185" s="37" t="e">
        <f>#REF!</f>
        <v>#REF!</v>
      </c>
      <c r="I185" s="38" t="e">
        <f>#REF!</f>
        <v>#REF!</v>
      </c>
      <c r="J185" s="39" t="e">
        <f>#REF!</f>
        <v>#REF!</v>
      </c>
    </row>
    <row r="186" spans="6:11" ht="16.5" customHeight="1">
      <c r="F186" s="95"/>
      <c r="G186" s="95"/>
      <c r="H186" s="95"/>
      <c r="I186" s="96"/>
      <c r="J186" s="97"/>
      <c r="K186" s="98"/>
    </row>
    <row r="187" spans="6:11" ht="16.5" customHeight="1">
      <c r="F187" s="95"/>
      <c r="G187" s="95"/>
      <c r="H187" s="95"/>
      <c r="I187" s="96"/>
      <c r="J187" s="97"/>
      <c r="K187" s="98"/>
    </row>
    <row r="188" spans="6:11" ht="16.5" customHeight="1">
      <c r="F188" s="95"/>
      <c r="G188" s="95"/>
      <c r="H188" s="95"/>
      <c r="I188" s="96"/>
      <c r="J188" s="97"/>
      <c r="K188" s="98"/>
    </row>
    <row r="189" spans="6:11" ht="16.5" customHeight="1">
      <c r="F189" s="95"/>
      <c r="G189" s="95"/>
      <c r="H189" s="95"/>
      <c r="I189" s="96"/>
      <c r="J189" s="97"/>
      <c r="K189" s="98"/>
    </row>
    <row r="190" spans="6:10" ht="16.5" customHeight="1">
      <c r="F190" s="98"/>
      <c r="G190" s="7"/>
      <c r="H190" s="7"/>
      <c r="I190" s="7"/>
      <c r="J190" s="7"/>
    </row>
    <row r="191" spans="6:10" ht="16.5" customHeight="1">
      <c r="F191" s="98"/>
      <c r="G191" s="7"/>
      <c r="H191" s="7"/>
      <c r="I191" s="7"/>
      <c r="J191" s="7"/>
    </row>
    <row r="192" spans="6:10" ht="16.5" customHeight="1">
      <c r="F192" s="98"/>
      <c r="G192" s="7"/>
      <c r="H192" s="7"/>
      <c r="I192" s="7"/>
      <c r="J192" s="7"/>
    </row>
    <row r="193" spans="6:10" ht="16.5" customHeight="1">
      <c r="F193" s="98"/>
      <c r="G193" s="7"/>
      <c r="H193" s="7"/>
      <c r="I193" s="7"/>
      <c r="J193" s="7"/>
    </row>
    <row r="194" spans="6:10" ht="16.5" customHeight="1">
      <c r="F194" s="98"/>
      <c r="G194" s="7"/>
      <c r="H194" s="7"/>
      <c r="I194" s="7"/>
      <c r="J194" s="7"/>
    </row>
    <row r="195" spans="6:10" ht="16.5" customHeight="1">
      <c r="F195" s="98"/>
      <c r="G195" s="7"/>
      <c r="H195" s="7"/>
      <c r="I195" s="7"/>
      <c r="J195" s="7"/>
    </row>
    <row r="196" spans="6:10" ht="16.5" customHeight="1">
      <c r="F196" s="98"/>
      <c r="G196" s="7"/>
      <c r="H196" s="7"/>
      <c r="I196" s="7"/>
      <c r="J196" s="7"/>
    </row>
    <row r="197" spans="6:10" ht="16.5" customHeight="1">
      <c r="F197" s="98"/>
      <c r="G197" s="7"/>
      <c r="H197" s="7"/>
      <c r="I197" s="7"/>
      <c r="J197" s="7"/>
    </row>
    <row r="198" spans="6:10" ht="16.5" customHeight="1">
      <c r="F198" s="98"/>
      <c r="G198" s="7"/>
      <c r="H198" s="7"/>
      <c r="I198" s="7"/>
      <c r="J198" s="7"/>
    </row>
    <row r="199" spans="6:10" ht="16.5" customHeight="1">
      <c r="F199" s="98"/>
      <c r="G199" s="7"/>
      <c r="H199" s="7"/>
      <c r="I199" s="7"/>
      <c r="J199" s="7"/>
    </row>
    <row r="200" spans="6:10" ht="16.5" customHeight="1">
      <c r="F200" s="98"/>
      <c r="G200" s="7"/>
      <c r="H200" s="7"/>
      <c r="I200" s="7"/>
      <c r="J200" s="7"/>
    </row>
    <row r="201" spans="6:10" ht="16.5" customHeight="1">
      <c r="F201" s="98"/>
      <c r="G201" s="7"/>
      <c r="H201" s="7"/>
      <c r="I201" s="7"/>
      <c r="J201" s="7"/>
    </row>
    <row r="202" spans="6:10" ht="16.5" customHeight="1">
      <c r="F202" s="98"/>
      <c r="G202" s="7"/>
      <c r="H202" s="7"/>
      <c r="I202" s="7"/>
      <c r="J202" s="7"/>
    </row>
    <row r="203" spans="6:10" ht="16.5" customHeight="1">
      <c r="F203" s="98"/>
      <c r="G203" s="7"/>
      <c r="H203" s="7"/>
      <c r="I203" s="7"/>
      <c r="J203" s="7"/>
    </row>
    <row r="204" spans="6:10" ht="16.5" customHeight="1">
      <c r="F204" s="98"/>
      <c r="G204" s="7"/>
      <c r="H204" s="7"/>
      <c r="I204" s="7"/>
      <c r="J204" s="7"/>
    </row>
    <row r="205" spans="6:10" ht="16.5" customHeight="1">
      <c r="F205" s="98"/>
      <c r="G205" s="7"/>
      <c r="H205" s="7"/>
      <c r="I205" s="7"/>
      <c r="J205" s="7"/>
    </row>
    <row r="206" spans="6:10" ht="16.5" customHeight="1">
      <c r="F206" s="98"/>
      <c r="G206" s="7"/>
      <c r="H206" s="7"/>
      <c r="I206" s="7"/>
      <c r="J206" s="7"/>
    </row>
    <row r="207" spans="6:10" ht="16.5" customHeight="1">
      <c r="F207" s="98"/>
      <c r="G207" s="7"/>
      <c r="H207" s="7"/>
      <c r="I207" s="7"/>
      <c r="J207" s="7"/>
    </row>
    <row r="208" spans="6:10" ht="16.5" customHeight="1">
      <c r="F208" s="98"/>
      <c r="G208" s="7"/>
      <c r="H208" s="7"/>
      <c r="I208" s="7"/>
      <c r="J208" s="7"/>
    </row>
    <row r="209" spans="6:10" ht="16.5" customHeight="1">
      <c r="F209" s="98"/>
      <c r="G209" s="7"/>
      <c r="H209" s="7"/>
      <c r="I209" s="7"/>
      <c r="J209" s="7"/>
    </row>
    <row r="210" spans="6:10" ht="16.5" customHeight="1">
      <c r="F210" s="98"/>
      <c r="G210" s="7"/>
      <c r="H210" s="7"/>
      <c r="I210" s="7"/>
      <c r="J210" s="7"/>
    </row>
  </sheetData>
  <mergeCells count="11">
    <mergeCell ref="A4:E4"/>
    <mergeCell ref="A5:E5"/>
    <mergeCell ref="F7:H7"/>
    <mergeCell ref="A106:E106"/>
    <mergeCell ref="A112:B112"/>
    <mergeCell ref="A113:B113"/>
    <mergeCell ref="A114:B114"/>
    <mergeCell ref="A108:B108"/>
    <mergeCell ref="A109:B109"/>
    <mergeCell ref="A110:B110"/>
    <mergeCell ref="A111:B1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9">
      <selection activeCell="H12" sqref="H12"/>
    </sheetView>
  </sheetViews>
  <sheetFormatPr defaultColWidth="9.140625" defaultRowHeight="15" customHeight="1"/>
  <cols>
    <col min="1" max="1" width="56.140625" style="103" customWidth="1"/>
    <col min="2" max="2" width="0" style="111" hidden="1" customWidth="1"/>
    <col min="3" max="3" width="6.8515625" style="101" customWidth="1"/>
    <col min="4" max="4" width="9.421875" style="102" customWidth="1"/>
    <col min="5" max="5" width="17.28125" style="103" customWidth="1"/>
    <col min="6" max="6" width="17.140625" style="102" customWidth="1"/>
    <col min="7" max="7" width="16.140625" style="103" customWidth="1"/>
    <col min="8" max="8" width="13.7109375" style="103" customWidth="1"/>
    <col min="9" max="16384" width="9.140625" style="103" customWidth="1"/>
  </cols>
  <sheetData>
    <row r="1" spans="1:2" ht="21" customHeight="1">
      <c r="A1" s="99" t="s">
        <v>1048</v>
      </c>
      <c r="B1" s="100"/>
    </row>
    <row r="2" spans="1:6" ht="19.5" customHeight="1">
      <c r="A2" s="104" t="s">
        <v>1050</v>
      </c>
      <c r="B2" s="105"/>
      <c r="F2" s="106" t="s">
        <v>1190</v>
      </c>
    </row>
    <row r="3" spans="1:6" ht="15" customHeight="1">
      <c r="A3" s="104"/>
      <c r="B3" s="105"/>
      <c r="F3" s="107"/>
    </row>
    <row r="4" spans="1:6" ht="33.75" customHeight="1">
      <c r="A4" s="447" t="s">
        <v>1191</v>
      </c>
      <c r="B4" s="447"/>
      <c r="C4" s="447"/>
      <c r="D4" s="447"/>
      <c r="E4" s="447"/>
      <c r="F4" s="447"/>
    </row>
    <row r="5" spans="1:6" s="110" customFormat="1" ht="38.25" customHeight="1">
      <c r="A5" s="108" t="s">
        <v>1192</v>
      </c>
      <c r="B5" s="109"/>
      <c r="C5" s="109"/>
      <c r="D5" s="109"/>
      <c r="E5" s="109"/>
      <c r="F5" s="109"/>
    </row>
    <row r="6" ht="24.75" customHeight="1">
      <c r="F6" s="112" t="s">
        <v>1193</v>
      </c>
    </row>
    <row r="7" spans="1:6" s="105" customFormat="1" ht="41.25" customHeight="1">
      <c r="A7" s="448" t="s">
        <v>1054</v>
      </c>
      <c r="B7" s="448"/>
      <c r="C7" s="113" t="s">
        <v>1055</v>
      </c>
      <c r="D7" s="114" t="s">
        <v>1056</v>
      </c>
      <c r="E7" s="115" t="s">
        <v>1194</v>
      </c>
      <c r="F7" s="116" t="s">
        <v>1195</v>
      </c>
    </row>
    <row r="8" spans="1:6" s="105" customFormat="1" ht="21.75" customHeight="1">
      <c r="A8" s="449">
        <v>1</v>
      </c>
      <c r="B8" s="449"/>
      <c r="C8" s="118" t="s">
        <v>1196</v>
      </c>
      <c r="D8" s="106">
        <v>3</v>
      </c>
      <c r="E8" s="117">
        <v>4</v>
      </c>
      <c r="F8" s="119">
        <v>5</v>
      </c>
    </row>
    <row r="9" spans="1:6" s="99" customFormat="1" ht="24.75" customHeight="1">
      <c r="A9" s="450" t="s">
        <v>1197</v>
      </c>
      <c r="B9" s="450"/>
      <c r="C9" s="120" t="s">
        <v>1198</v>
      </c>
      <c r="D9" s="121" t="s">
        <v>1199</v>
      </c>
      <c r="E9" s="122">
        <v>384868818270</v>
      </c>
      <c r="F9" s="123">
        <v>548510106699</v>
      </c>
    </row>
    <row r="10" spans="1:6" s="99" customFormat="1" ht="24.75" customHeight="1">
      <c r="A10" s="445" t="s">
        <v>1200</v>
      </c>
      <c r="B10" s="445"/>
      <c r="C10" s="124" t="s">
        <v>1201</v>
      </c>
      <c r="D10" s="125" t="s">
        <v>1202</v>
      </c>
      <c r="E10" s="126"/>
      <c r="F10" s="127"/>
    </row>
    <row r="11" spans="1:6" ht="24.75" customHeight="1">
      <c r="A11" s="445" t="s">
        <v>1203</v>
      </c>
      <c r="B11" s="445"/>
      <c r="C11" s="124" t="s">
        <v>1204</v>
      </c>
      <c r="D11" s="125" t="s">
        <v>1205</v>
      </c>
      <c r="E11" s="126">
        <v>384868818270</v>
      </c>
      <c r="F11" s="126">
        <v>548510106699</v>
      </c>
    </row>
    <row r="12" spans="1:8" ht="24.75" customHeight="1">
      <c r="A12" s="445" t="s">
        <v>1206</v>
      </c>
      <c r="B12" s="445"/>
      <c r="C12" s="124" t="s">
        <v>1207</v>
      </c>
      <c r="D12" s="125" t="s">
        <v>1208</v>
      </c>
      <c r="E12" s="126">
        <v>288663965334</v>
      </c>
      <c r="F12" s="127">
        <v>345358698606</v>
      </c>
      <c r="G12" s="128"/>
      <c r="H12" s="129"/>
    </row>
    <row r="13" spans="1:8" ht="24.75" customHeight="1">
      <c r="A13" s="445" t="s">
        <v>1209</v>
      </c>
      <c r="B13" s="445"/>
      <c r="C13" s="124" t="s">
        <v>1210</v>
      </c>
      <c r="D13" s="125"/>
      <c r="E13" s="126">
        <v>96204852936</v>
      </c>
      <c r="F13" s="126">
        <v>203151408093</v>
      </c>
      <c r="G13" s="128"/>
      <c r="H13" s="129"/>
    </row>
    <row r="14" spans="1:8" ht="24.75" customHeight="1">
      <c r="A14" s="445" t="s">
        <v>1211</v>
      </c>
      <c r="B14" s="445"/>
      <c r="C14" s="124" t="s">
        <v>1212</v>
      </c>
      <c r="D14" s="125" t="s">
        <v>1213</v>
      </c>
      <c r="E14" s="126">
        <v>16771062113</v>
      </c>
      <c r="F14" s="127">
        <v>22280604620</v>
      </c>
      <c r="G14" s="128"/>
      <c r="H14" s="129"/>
    </row>
    <row r="15" spans="1:8" ht="24.75" customHeight="1">
      <c r="A15" s="445" t="s">
        <v>1214</v>
      </c>
      <c r="B15" s="445"/>
      <c r="C15" s="124" t="s">
        <v>1215</v>
      </c>
      <c r="D15" s="125" t="s">
        <v>1216</v>
      </c>
      <c r="E15" s="126">
        <v>23692276105</v>
      </c>
      <c r="F15" s="127">
        <v>13764824405</v>
      </c>
      <c r="G15" s="128"/>
      <c r="H15" s="129"/>
    </row>
    <row r="16" spans="1:8" ht="24.75" customHeight="1">
      <c r="A16" s="445" t="s">
        <v>1217</v>
      </c>
      <c r="B16" s="445"/>
      <c r="C16" s="124" t="s">
        <v>1218</v>
      </c>
      <c r="D16" s="125"/>
      <c r="E16" s="126">
        <v>11656381686</v>
      </c>
      <c r="F16" s="127">
        <v>7812069860</v>
      </c>
      <c r="G16" s="128"/>
      <c r="H16" s="129"/>
    </row>
    <row r="17" spans="1:8" ht="24.75" customHeight="1">
      <c r="A17" s="445" t="s">
        <v>1219</v>
      </c>
      <c r="B17" s="445"/>
      <c r="C17" s="124" t="s">
        <v>1220</v>
      </c>
      <c r="D17" s="125"/>
      <c r="E17" s="126">
        <v>16417912332</v>
      </c>
      <c r="F17" s="127">
        <v>17228010804</v>
      </c>
      <c r="G17" s="128"/>
      <c r="H17" s="130"/>
    </row>
    <row r="18" spans="1:8" ht="24.75" customHeight="1">
      <c r="A18" s="445" t="s">
        <v>1221</v>
      </c>
      <c r="B18" s="445"/>
      <c r="C18" s="124" t="s">
        <v>1222</v>
      </c>
      <c r="D18" s="125"/>
      <c r="E18" s="126">
        <v>24586165313</v>
      </c>
      <c r="F18" s="127">
        <v>25622451671</v>
      </c>
      <c r="G18" s="128"/>
      <c r="H18" s="102"/>
    </row>
    <row r="19" spans="1:8" ht="24.75" customHeight="1">
      <c r="A19" s="445" t="s">
        <v>1223</v>
      </c>
      <c r="B19" s="445"/>
      <c r="C19" s="124" t="s">
        <v>1224</v>
      </c>
      <c r="D19" s="125"/>
      <c r="E19" s="126">
        <v>48279561299</v>
      </c>
      <c r="F19" s="126">
        <v>168816725833</v>
      </c>
      <c r="G19" s="128"/>
      <c r="H19" s="102"/>
    </row>
    <row r="20" spans="1:8" ht="24.75" customHeight="1">
      <c r="A20" s="445" t="s">
        <v>1225</v>
      </c>
      <c r="B20" s="445"/>
      <c r="C20" s="124" t="s">
        <v>1226</v>
      </c>
      <c r="D20" s="125"/>
      <c r="E20" s="131">
        <v>33104655345</v>
      </c>
      <c r="F20" s="127">
        <v>28327385683</v>
      </c>
      <c r="G20" s="128"/>
      <c r="H20" s="102"/>
    </row>
    <row r="21" spans="1:8" ht="24.75" customHeight="1">
      <c r="A21" s="445" t="s">
        <v>1227</v>
      </c>
      <c r="B21" s="445"/>
      <c r="C21" s="124" t="s">
        <v>1228</v>
      </c>
      <c r="D21" s="125"/>
      <c r="E21" s="131">
        <v>9955132469</v>
      </c>
      <c r="F21" s="127">
        <v>3776749028</v>
      </c>
      <c r="G21" s="128"/>
      <c r="H21" s="102"/>
    </row>
    <row r="22" spans="1:8" ht="24.75" customHeight="1">
      <c r="A22" s="445" t="s">
        <v>1229</v>
      </c>
      <c r="B22" s="445"/>
      <c r="C22" s="124" t="s">
        <v>1230</v>
      </c>
      <c r="D22" s="125"/>
      <c r="E22" s="40">
        <v>23149522876</v>
      </c>
      <c r="F22" s="132">
        <v>24550636655</v>
      </c>
      <c r="G22" s="102"/>
      <c r="H22" s="102"/>
    </row>
    <row r="23" spans="1:8" ht="24.75" customHeight="1">
      <c r="A23" s="445" t="s">
        <v>1231</v>
      </c>
      <c r="B23" s="445"/>
      <c r="C23" s="124" t="s">
        <v>1232</v>
      </c>
      <c r="D23" s="125"/>
      <c r="E23" s="131">
        <v>71429084175</v>
      </c>
      <c r="F23" s="131">
        <v>193367362488</v>
      </c>
      <c r="G23" s="128"/>
      <c r="H23" s="102"/>
    </row>
    <row r="24" spans="1:8" ht="24.75" customHeight="1">
      <c r="A24" s="445" t="s">
        <v>1233</v>
      </c>
      <c r="B24" s="445"/>
      <c r="C24" s="124" t="s">
        <v>1234</v>
      </c>
      <c r="D24" s="125" t="s">
        <v>1235</v>
      </c>
      <c r="E24" s="131">
        <v>17758872416</v>
      </c>
      <c r="F24" s="131">
        <v>37057809284</v>
      </c>
      <c r="G24" s="133"/>
      <c r="H24" s="133"/>
    </row>
    <row r="25" spans="1:8" ht="24.75" customHeight="1">
      <c r="A25" s="445" t="s">
        <v>1236</v>
      </c>
      <c r="B25" s="445"/>
      <c r="C25" s="124" t="s">
        <v>1237</v>
      </c>
      <c r="D25" s="125" t="s">
        <v>1238</v>
      </c>
      <c r="E25" s="131"/>
      <c r="F25" s="127"/>
      <c r="G25" s="133"/>
      <c r="H25" s="102"/>
    </row>
    <row r="26" spans="1:8" ht="24.75" customHeight="1">
      <c r="A26" s="445" t="s">
        <v>1239</v>
      </c>
      <c r="B26" s="445"/>
      <c r="C26" s="124" t="s">
        <v>1240</v>
      </c>
      <c r="D26" s="125"/>
      <c r="E26" s="131">
        <v>53670211759</v>
      </c>
      <c r="F26" s="131">
        <v>156309553204</v>
      </c>
      <c r="G26" s="102"/>
      <c r="H26" s="102"/>
    </row>
    <row r="27" spans="1:6" ht="24.75" customHeight="1">
      <c r="A27" s="446" t="s">
        <v>1241</v>
      </c>
      <c r="B27" s="446"/>
      <c r="C27" s="134" t="s">
        <v>1242</v>
      </c>
      <c r="D27" s="135"/>
      <c r="E27" s="136"/>
      <c r="F27" s="136"/>
    </row>
    <row r="28" ht="15.75" customHeight="1" hidden="1">
      <c r="E28" s="102"/>
    </row>
    <row r="29" spans="1:5" ht="18.75" customHeight="1" hidden="1">
      <c r="A29" s="5"/>
      <c r="B29" s="5"/>
      <c r="C29" s="137" t="s">
        <v>1243</v>
      </c>
      <c r="D29" s="5"/>
      <c r="E29" s="5"/>
    </row>
    <row r="30" spans="1:6" s="138" customFormat="1" ht="20.25" customHeight="1" hidden="1">
      <c r="A30" s="138" t="s">
        <v>1244</v>
      </c>
      <c r="D30" s="139" t="s">
        <v>1245</v>
      </c>
      <c r="E30" s="140"/>
      <c r="F30" s="141"/>
    </row>
    <row r="31" spans="1:5" ht="33.75" customHeight="1" hidden="1">
      <c r="A31" s="5"/>
      <c r="B31" s="5"/>
      <c r="C31" s="5"/>
      <c r="D31" s="5"/>
      <c r="E31" s="142"/>
    </row>
    <row r="32" spans="1:5" ht="17.25" customHeight="1" hidden="1">
      <c r="A32" s="5"/>
      <c r="B32" s="5"/>
      <c r="C32" s="5"/>
      <c r="D32" s="142"/>
      <c r="E32" s="5"/>
    </row>
    <row r="33" spans="1:5" ht="17.25" customHeight="1" hidden="1">
      <c r="A33" s="143" t="s">
        <v>1246</v>
      </c>
      <c r="B33" s="143"/>
      <c r="C33" s="143"/>
      <c r="D33" s="144"/>
      <c r="E33" s="143"/>
    </row>
    <row r="34" ht="17.25" customHeight="1" hidden="1"/>
    <row r="35" ht="17.25" customHeight="1" hidden="1">
      <c r="E35" s="133"/>
    </row>
    <row r="36" spans="1:5" ht="17.25" customHeight="1">
      <c r="A36" s="145" t="s">
        <v>1247</v>
      </c>
      <c r="E36" s="133"/>
    </row>
    <row r="37" spans="1:5" ht="17.25" customHeight="1">
      <c r="A37" s="103" t="s">
        <v>1248</v>
      </c>
      <c r="E37" s="133"/>
    </row>
    <row r="38" spans="5:8" ht="17.25" customHeight="1">
      <c r="E38" s="133"/>
      <c r="H38" s="102"/>
    </row>
    <row r="39" ht="17.25" customHeight="1">
      <c r="E39" s="133"/>
    </row>
    <row r="40" ht="17.25" customHeight="1">
      <c r="E40" s="133"/>
    </row>
    <row r="41" ht="15" customHeight="1">
      <c r="E41" s="133"/>
    </row>
    <row r="42" ht="15" customHeight="1">
      <c r="E42" s="133"/>
    </row>
    <row r="43" ht="15" customHeight="1">
      <c r="E43" s="133"/>
    </row>
    <row r="44" ht="15" customHeight="1">
      <c r="E44" s="133"/>
    </row>
    <row r="45" ht="15" customHeight="1">
      <c r="E45" s="133"/>
    </row>
    <row r="46" ht="15" customHeight="1">
      <c r="E46" s="133"/>
    </row>
    <row r="47" ht="15" customHeight="1">
      <c r="E47" s="133"/>
    </row>
    <row r="48" ht="15" customHeight="1">
      <c r="E48" s="133"/>
    </row>
    <row r="49" ht="15" customHeight="1">
      <c r="E49" s="133"/>
    </row>
    <row r="50" ht="15" customHeight="1">
      <c r="E50" s="133"/>
    </row>
    <row r="51" ht="15" customHeight="1">
      <c r="E51" s="133"/>
    </row>
    <row r="52" ht="15" customHeight="1">
      <c r="E52" s="133"/>
    </row>
    <row r="53" ht="15" customHeight="1">
      <c r="E53" s="133"/>
    </row>
    <row r="54" ht="15" customHeight="1">
      <c r="E54" s="133"/>
    </row>
  </sheetData>
  <mergeCells count="22">
    <mergeCell ref="A4:F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B26"/>
    <mergeCell ref="A27:B27"/>
    <mergeCell ref="A22:B22"/>
    <mergeCell ref="A23:B23"/>
    <mergeCell ref="A24:B24"/>
    <mergeCell ref="A25:B2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2">
      <selection activeCell="C26" sqref="C26"/>
    </sheetView>
  </sheetViews>
  <sheetFormatPr defaultColWidth="9.140625" defaultRowHeight="12.75"/>
  <cols>
    <col min="1" max="1" width="40.7109375" style="148" customWidth="1"/>
    <col min="2" max="2" width="7.7109375" style="148" customWidth="1"/>
    <col min="3" max="3" width="13.8515625" style="148" customWidth="1"/>
    <col min="4" max="4" width="14.28125" style="148" customWidth="1"/>
    <col min="5" max="5" width="14.57421875" style="148" customWidth="1"/>
    <col min="6" max="6" width="14.28125" style="148" customWidth="1"/>
    <col min="7" max="7" width="9.8515625" style="148" customWidth="1"/>
    <col min="8" max="16384" width="9.140625" style="148" customWidth="1"/>
  </cols>
  <sheetData>
    <row r="1" spans="1:6" ht="24.75" customHeight="1">
      <c r="A1" s="146" t="s">
        <v>1249</v>
      </c>
      <c r="B1" s="147"/>
      <c r="C1" s="101"/>
      <c r="D1" s="101"/>
      <c r="E1" s="102"/>
      <c r="F1" s="103"/>
    </row>
    <row r="2" spans="1:6" ht="18">
      <c r="A2" s="103"/>
      <c r="B2" s="111"/>
      <c r="C2" s="101"/>
      <c r="D2" s="101"/>
      <c r="E2" s="102"/>
      <c r="F2" s="149" t="s">
        <v>1250</v>
      </c>
    </row>
    <row r="3" spans="1:6" ht="18.75" customHeight="1">
      <c r="A3" s="453" t="s">
        <v>1054</v>
      </c>
      <c r="B3" s="454" t="s">
        <v>1251</v>
      </c>
      <c r="C3" s="454" t="s">
        <v>1252</v>
      </c>
      <c r="D3" s="451" t="s">
        <v>1253</v>
      </c>
      <c r="E3" s="451" t="s">
        <v>1254</v>
      </c>
      <c r="F3" s="452" t="s">
        <v>1255</v>
      </c>
    </row>
    <row r="4" spans="1:6" ht="28.5" customHeight="1">
      <c r="A4" s="453"/>
      <c r="B4" s="453"/>
      <c r="C4" s="453"/>
      <c r="D4" s="451"/>
      <c r="E4" s="451"/>
      <c r="F4" s="452"/>
    </row>
    <row r="5" spans="1:6" ht="18.75">
      <c r="A5" s="150" t="s">
        <v>1256</v>
      </c>
      <c r="B5" s="150" t="s">
        <v>1257</v>
      </c>
      <c r="C5" s="150">
        <v>1</v>
      </c>
      <c r="D5" s="150">
        <v>2</v>
      </c>
      <c r="E5" s="150">
        <v>4</v>
      </c>
      <c r="F5" s="150" t="s">
        <v>1258</v>
      </c>
    </row>
    <row r="6" spans="1:7" ht="23.25" customHeight="1">
      <c r="A6" s="151" t="s">
        <v>1259</v>
      </c>
      <c r="B6" s="152">
        <v>10</v>
      </c>
      <c r="C6" s="153">
        <f>SUM(C7:C15)</f>
        <v>58807685358</v>
      </c>
      <c r="D6" s="153">
        <f>SUM(D7:D15)</f>
        <v>21290997240</v>
      </c>
      <c r="E6" s="153">
        <f>SUM(E7:E15)</f>
        <v>67755458001</v>
      </c>
      <c r="F6" s="153">
        <f>SUM(F7:F15)</f>
        <v>12343224597</v>
      </c>
      <c r="G6" s="154"/>
    </row>
    <row r="7" spans="1:7" ht="23.25" customHeight="1">
      <c r="A7" s="155" t="s">
        <v>1260</v>
      </c>
      <c r="B7" s="156">
        <v>11</v>
      </c>
      <c r="C7" s="157">
        <v>255456511</v>
      </c>
      <c r="D7" s="157">
        <v>2950973</v>
      </c>
      <c r="E7" s="158">
        <v>809536822</v>
      </c>
      <c r="F7" s="159">
        <v>-551129338</v>
      </c>
      <c r="G7" s="154"/>
    </row>
    <row r="8" spans="1:7" ht="23.25" customHeight="1">
      <c r="A8" s="155" t="s">
        <v>1261</v>
      </c>
      <c r="B8" s="156">
        <v>12</v>
      </c>
      <c r="C8" s="160"/>
      <c r="D8" s="161"/>
      <c r="E8" s="161">
        <v>0</v>
      </c>
      <c r="F8" s="157">
        <v>0</v>
      </c>
      <c r="G8" s="154"/>
    </row>
    <row r="9" spans="1:7" ht="23.25" customHeight="1">
      <c r="A9" s="155" t="s">
        <v>1262</v>
      </c>
      <c r="B9" s="156">
        <v>13</v>
      </c>
      <c r="C9" s="158"/>
      <c r="D9" s="157"/>
      <c r="E9" s="162"/>
      <c r="F9" s="157">
        <v>0</v>
      </c>
      <c r="G9" s="154"/>
    </row>
    <row r="10" spans="1:7" ht="23.25" customHeight="1">
      <c r="A10" s="155" t="s">
        <v>1263</v>
      </c>
      <c r="B10" s="156">
        <v>14</v>
      </c>
      <c r="C10" s="158"/>
      <c r="D10" s="157"/>
      <c r="E10" s="157">
        <v>0</v>
      </c>
      <c r="F10" s="157">
        <v>0</v>
      </c>
      <c r="G10" s="154"/>
    </row>
    <row r="11" spans="1:7" ht="23.25" customHeight="1">
      <c r="A11" s="155" t="s">
        <v>1264</v>
      </c>
      <c r="B11" s="156">
        <v>15</v>
      </c>
      <c r="C11" s="158">
        <v>56008238008</v>
      </c>
      <c r="D11" s="157">
        <v>17758872416</v>
      </c>
      <c r="E11" s="157">
        <v>60746045801</v>
      </c>
      <c r="F11" s="157">
        <v>13021064623</v>
      </c>
      <c r="G11" s="154"/>
    </row>
    <row r="12" spans="1:7" ht="23.25" customHeight="1">
      <c r="A12" s="155" t="s">
        <v>1265</v>
      </c>
      <c r="B12" s="156">
        <v>16</v>
      </c>
      <c r="C12" s="158"/>
      <c r="D12" s="157"/>
      <c r="E12" s="157"/>
      <c r="F12" s="157">
        <v>0</v>
      </c>
      <c r="G12" s="154"/>
    </row>
    <row r="13" spans="1:7" ht="23.25" customHeight="1">
      <c r="A13" s="155" t="s">
        <v>1266</v>
      </c>
      <c r="B13" s="156">
        <v>17</v>
      </c>
      <c r="C13" s="158"/>
      <c r="D13" s="157"/>
      <c r="E13" s="157"/>
      <c r="F13" s="157">
        <v>0</v>
      </c>
      <c r="G13" s="154"/>
    </row>
    <row r="14" spans="1:6" ht="23.25" customHeight="1">
      <c r="A14" s="155" t="s">
        <v>1267</v>
      </c>
      <c r="B14" s="156">
        <v>18</v>
      </c>
      <c r="C14" s="158">
        <v>7681440</v>
      </c>
      <c r="D14" s="157">
        <v>2606086799</v>
      </c>
      <c r="E14" s="157">
        <v>2613768239</v>
      </c>
      <c r="F14" s="157">
        <v>0</v>
      </c>
    </row>
    <row r="15" spans="1:7" ht="23.25" customHeight="1">
      <c r="A15" s="155" t="s">
        <v>1268</v>
      </c>
      <c r="B15" s="156">
        <v>19</v>
      </c>
      <c r="C15" s="158">
        <v>2536309399</v>
      </c>
      <c r="D15" s="158">
        <v>923087052</v>
      </c>
      <c r="E15" s="158">
        <v>3586107139</v>
      </c>
      <c r="F15" s="159">
        <v>-126710688</v>
      </c>
      <c r="G15" s="154"/>
    </row>
    <row r="16" spans="1:6" ht="23.25" customHeight="1">
      <c r="A16" s="155" t="s">
        <v>1269</v>
      </c>
      <c r="B16" s="156"/>
      <c r="C16" s="158"/>
      <c r="D16" s="158">
        <v>11000000</v>
      </c>
      <c r="E16" s="158">
        <v>11000000</v>
      </c>
      <c r="F16" s="159">
        <v>0</v>
      </c>
    </row>
    <row r="17" spans="1:6" ht="23.25" customHeight="1">
      <c r="A17" s="155" t="s">
        <v>1270</v>
      </c>
      <c r="B17" s="156"/>
      <c r="C17" s="158">
        <v>2521701891</v>
      </c>
      <c r="D17" s="157">
        <v>897334757</v>
      </c>
      <c r="E17" s="157">
        <v>3545747336</v>
      </c>
      <c r="F17" s="159">
        <v>-126710688</v>
      </c>
    </row>
    <row r="18" spans="1:6" ht="23.25" customHeight="1">
      <c r="A18" s="155" t="s">
        <v>1271</v>
      </c>
      <c r="B18" s="156"/>
      <c r="C18" s="158">
        <v>14607508</v>
      </c>
      <c r="D18" s="158">
        <v>14752295</v>
      </c>
      <c r="E18" s="157">
        <v>29359803</v>
      </c>
      <c r="F18" s="157">
        <v>0</v>
      </c>
    </row>
    <row r="19" spans="1:6" ht="23.25" customHeight="1">
      <c r="A19" s="163" t="s">
        <v>1272</v>
      </c>
      <c r="B19" s="164">
        <v>30</v>
      </c>
      <c r="C19" s="165">
        <v>0</v>
      </c>
      <c r="D19" s="165">
        <v>5000000</v>
      </c>
      <c r="E19" s="165">
        <v>5000000</v>
      </c>
      <c r="F19" s="165">
        <v>0</v>
      </c>
    </row>
    <row r="20" spans="1:6" ht="23.25" customHeight="1">
      <c r="A20" s="155" t="s">
        <v>1273</v>
      </c>
      <c r="B20" s="156">
        <v>31</v>
      </c>
      <c r="C20" s="158"/>
      <c r="D20" s="158"/>
      <c r="E20" s="157"/>
      <c r="F20" s="157">
        <v>0</v>
      </c>
    </row>
    <row r="21" spans="1:6" ht="23.25" customHeight="1">
      <c r="A21" s="155" t="s">
        <v>1274</v>
      </c>
      <c r="B21" s="156">
        <v>32</v>
      </c>
      <c r="C21" s="158"/>
      <c r="D21" s="158"/>
      <c r="E21" s="157"/>
      <c r="F21" s="157">
        <v>0</v>
      </c>
    </row>
    <row r="22" spans="1:7" ht="23.25" customHeight="1">
      <c r="A22" s="155" t="s">
        <v>1275</v>
      </c>
      <c r="B22" s="156">
        <v>33</v>
      </c>
      <c r="C22" s="158">
        <v>0</v>
      </c>
      <c r="D22" s="158">
        <v>5000000</v>
      </c>
      <c r="E22" s="158">
        <v>5000000</v>
      </c>
      <c r="F22" s="158">
        <v>0</v>
      </c>
      <c r="G22" s="154"/>
    </row>
    <row r="23" spans="1:7" ht="23.25" customHeight="1">
      <c r="A23" s="155" t="s">
        <v>1276</v>
      </c>
      <c r="B23" s="156"/>
      <c r="C23" s="158"/>
      <c r="D23" s="158"/>
      <c r="E23" s="157"/>
      <c r="F23" s="157">
        <v>0</v>
      </c>
      <c r="G23" s="154"/>
    </row>
    <row r="24" spans="1:7" ht="23.25" customHeight="1">
      <c r="A24" s="155" t="s">
        <v>1277</v>
      </c>
      <c r="B24" s="156"/>
      <c r="C24" s="158"/>
      <c r="D24" s="158"/>
      <c r="E24" s="157"/>
      <c r="F24" s="157">
        <v>0</v>
      </c>
      <c r="G24" s="154"/>
    </row>
    <row r="25" spans="1:7" ht="23.25" customHeight="1">
      <c r="A25" s="166" t="s">
        <v>1278</v>
      </c>
      <c r="B25" s="167"/>
      <c r="C25" s="168"/>
      <c r="D25" s="168">
        <v>5000000</v>
      </c>
      <c r="E25" s="169">
        <v>5000000</v>
      </c>
      <c r="F25" s="169">
        <v>0</v>
      </c>
      <c r="G25" s="154"/>
    </row>
    <row r="26" spans="1:7" ht="23.25" customHeight="1">
      <c r="A26" s="170" t="s">
        <v>1279</v>
      </c>
      <c r="B26" s="171">
        <v>40</v>
      </c>
      <c r="C26" s="172">
        <f>C6+C19</f>
        <v>58807685358</v>
      </c>
      <c r="D26" s="172">
        <f>D6+D19</f>
        <v>21295997240</v>
      </c>
      <c r="E26" s="172">
        <f>E6+E19</f>
        <v>67760458001</v>
      </c>
      <c r="F26" s="172">
        <f>F6+F19</f>
        <v>12343224597</v>
      </c>
      <c r="G26" s="154"/>
    </row>
    <row r="27" spans="1:6" ht="19.5">
      <c r="A27" s="110"/>
      <c r="B27" s="173"/>
      <c r="C27" s="174" t="s">
        <v>1187</v>
      </c>
      <c r="D27" s="175"/>
      <c r="E27" s="176"/>
      <c r="F27" s="177"/>
    </row>
    <row r="28" spans="1:7" ht="21">
      <c r="A28" s="140" t="s">
        <v>1244</v>
      </c>
      <c r="B28" s="178"/>
      <c r="C28" s="178"/>
      <c r="D28" s="139" t="s">
        <v>1280</v>
      </c>
      <c r="E28" s="179"/>
      <c r="F28" s="180"/>
      <c r="G28" s="154"/>
    </row>
    <row r="29" ht="34.5" customHeight="1">
      <c r="G29" s="154"/>
    </row>
    <row r="30" ht="24" customHeight="1"/>
    <row r="31" spans="1:6" ht="18.75">
      <c r="A31" s="181"/>
      <c r="B31" s="182"/>
      <c r="C31" s="143"/>
      <c r="D31" s="143"/>
      <c r="E31" s="183"/>
      <c r="F31" s="143"/>
    </row>
  </sheetData>
  <mergeCells count="6"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8"/>
  <sheetViews>
    <sheetView workbookViewId="0" topLeftCell="A305">
      <selection activeCell="E16" sqref="E16"/>
    </sheetView>
  </sheetViews>
  <sheetFormatPr defaultColWidth="9.140625" defaultRowHeight="12.75"/>
  <cols>
    <col min="1" max="1" width="6.8515625" style="0" customWidth="1"/>
    <col min="2" max="2" width="45.28125" style="0" customWidth="1"/>
    <col min="3" max="3" width="15.8515625" style="0" customWidth="1"/>
    <col min="4" max="4" width="16.00390625" style="0" customWidth="1"/>
    <col min="5" max="5" width="16.7109375" style="0" customWidth="1"/>
    <col min="6" max="7" width="16.57421875" style="0" customWidth="1"/>
    <col min="8" max="8" width="16.8515625" style="0" customWidth="1"/>
  </cols>
  <sheetData>
    <row r="1" spans="1:8" s="6" customFormat="1" ht="18.75">
      <c r="A1" s="455" t="s">
        <v>1281</v>
      </c>
      <c r="B1" s="455"/>
      <c r="C1" s="184"/>
      <c r="D1" s="184"/>
      <c r="E1" s="184"/>
      <c r="F1" s="184"/>
      <c r="G1" s="184"/>
      <c r="H1" s="184"/>
    </row>
    <row r="2" spans="1:8" s="6" customFormat="1" ht="18.75">
      <c r="A2" s="185" t="s">
        <v>1050</v>
      </c>
      <c r="B2" s="184"/>
      <c r="C2" s="184"/>
      <c r="D2" s="184"/>
      <c r="E2" s="184"/>
      <c r="F2" s="184"/>
      <c r="G2" s="184"/>
      <c r="H2" s="186" t="s">
        <v>1282</v>
      </c>
    </row>
    <row r="3" spans="1:8" s="6" customFormat="1" ht="24.75">
      <c r="A3" s="456" t="s">
        <v>1283</v>
      </c>
      <c r="B3" s="456"/>
      <c r="C3" s="456"/>
      <c r="D3" s="456"/>
      <c r="E3" s="456"/>
      <c r="F3" s="456"/>
      <c r="G3" s="456"/>
      <c r="H3" s="456"/>
    </row>
    <row r="4" spans="1:8" s="6" customFormat="1" ht="18.75">
      <c r="A4" s="457" t="s">
        <v>1284</v>
      </c>
      <c r="B4" s="457"/>
      <c r="C4" s="457"/>
      <c r="D4" s="457"/>
      <c r="E4" s="457"/>
      <c r="F4" s="457"/>
      <c r="G4" s="457"/>
      <c r="H4" s="457"/>
    </row>
    <row r="5" spans="1:8" s="6" customFormat="1" ht="19.5" thickBot="1">
      <c r="A5" s="184"/>
      <c r="B5" s="184"/>
      <c r="C5" s="184"/>
      <c r="D5" s="184"/>
      <c r="E5" s="184"/>
      <c r="F5" s="184"/>
      <c r="G5" s="184"/>
      <c r="H5" s="184"/>
    </row>
    <row r="6" spans="1:8" s="187" customFormat="1" ht="12.75">
      <c r="A6" s="458" t="s">
        <v>1285</v>
      </c>
      <c r="B6" s="460" t="s">
        <v>1286</v>
      </c>
      <c r="C6" s="460" t="s">
        <v>1287</v>
      </c>
      <c r="D6" s="460"/>
      <c r="E6" s="460" t="s">
        <v>1288</v>
      </c>
      <c r="F6" s="460"/>
      <c r="G6" s="460" t="s">
        <v>1289</v>
      </c>
      <c r="H6" s="462"/>
    </row>
    <row r="7" spans="1:8" s="187" customFormat="1" ht="12.75">
      <c r="A7" s="459"/>
      <c r="B7" s="461"/>
      <c r="C7" s="188" t="s">
        <v>1290</v>
      </c>
      <c r="D7" s="188" t="s">
        <v>1291</v>
      </c>
      <c r="E7" s="188" t="s">
        <v>1290</v>
      </c>
      <c r="F7" s="188" t="s">
        <v>1291</v>
      </c>
      <c r="G7" s="188" t="s">
        <v>1290</v>
      </c>
      <c r="H7" s="189" t="s">
        <v>1291</v>
      </c>
    </row>
    <row r="8" spans="1:8" ht="12.75">
      <c r="A8" s="190" t="s">
        <v>1292</v>
      </c>
      <c r="B8" s="191" t="s">
        <v>1293</v>
      </c>
      <c r="C8" s="192">
        <v>2592318617</v>
      </c>
      <c r="D8" s="192">
        <v>0</v>
      </c>
      <c r="E8" s="192">
        <v>369562835766</v>
      </c>
      <c r="F8" s="192">
        <v>368615230076</v>
      </c>
      <c r="G8" s="192">
        <v>3539924307</v>
      </c>
      <c r="H8" s="193">
        <v>0</v>
      </c>
    </row>
    <row r="9" spans="1:8" ht="12.75">
      <c r="A9" s="190" t="s">
        <v>1294</v>
      </c>
      <c r="B9" s="191" t="s">
        <v>1295</v>
      </c>
      <c r="C9" s="192">
        <v>2367787193</v>
      </c>
      <c r="D9" s="192">
        <v>0</v>
      </c>
      <c r="E9" s="192">
        <v>358792168037</v>
      </c>
      <c r="F9" s="192">
        <v>358016066844</v>
      </c>
      <c r="G9" s="192">
        <v>3143888386</v>
      </c>
      <c r="H9" s="193">
        <v>0</v>
      </c>
    </row>
    <row r="10" spans="1:8" ht="12.75">
      <c r="A10" s="190" t="s">
        <v>1296</v>
      </c>
      <c r="B10" s="191" t="s">
        <v>1297</v>
      </c>
      <c r="C10" s="192">
        <v>1980096064</v>
      </c>
      <c r="D10" s="192">
        <v>0</v>
      </c>
      <c r="E10" s="192">
        <v>348816007977</v>
      </c>
      <c r="F10" s="192">
        <v>348268172513</v>
      </c>
      <c r="G10" s="192">
        <v>2527931528</v>
      </c>
      <c r="H10" s="193">
        <v>0</v>
      </c>
    </row>
    <row r="11" spans="1:8" ht="12.75">
      <c r="A11" s="190" t="s">
        <v>1298</v>
      </c>
      <c r="B11" s="191" t="s">
        <v>1299</v>
      </c>
      <c r="C11" s="192">
        <v>387691129</v>
      </c>
      <c r="D11" s="192">
        <v>0</v>
      </c>
      <c r="E11" s="192">
        <v>711181851</v>
      </c>
      <c r="F11" s="192">
        <v>482916122</v>
      </c>
      <c r="G11" s="192">
        <v>615956858</v>
      </c>
      <c r="H11" s="193">
        <v>0</v>
      </c>
    </row>
    <row r="12" spans="1:8" ht="12.75">
      <c r="A12" s="190" t="s">
        <v>1300</v>
      </c>
      <c r="B12" s="191" t="s">
        <v>1301</v>
      </c>
      <c r="C12" s="192">
        <v>0</v>
      </c>
      <c r="D12" s="192">
        <v>0</v>
      </c>
      <c r="E12" s="192">
        <v>9264978209</v>
      </c>
      <c r="F12" s="192">
        <v>9264978209</v>
      </c>
      <c r="G12" s="192">
        <v>0</v>
      </c>
      <c r="H12" s="193">
        <v>0</v>
      </c>
    </row>
    <row r="13" spans="1:8" ht="12.75">
      <c r="A13" s="190" t="s">
        <v>1302</v>
      </c>
      <c r="B13" s="191" t="s">
        <v>1303</v>
      </c>
      <c r="C13" s="192">
        <v>224531424</v>
      </c>
      <c r="D13" s="192">
        <v>0</v>
      </c>
      <c r="E13" s="192">
        <v>10770667729</v>
      </c>
      <c r="F13" s="192">
        <v>10599163232</v>
      </c>
      <c r="G13" s="192">
        <v>396035921</v>
      </c>
      <c r="H13" s="193">
        <v>0</v>
      </c>
    </row>
    <row r="14" spans="1:8" ht="12.75">
      <c r="A14" s="190" t="s">
        <v>1304</v>
      </c>
      <c r="B14" s="191" t="s">
        <v>1305</v>
      </c>
      <c r="C14" s="192">
        <v>13258480795</v>
      </c>
      <c r="D14" s="192">
        <v>0</v>
      </c>
      <c r="E14" s="192">
        <v>1305390818219</v>
      </c>
      <c r="F14" s="192">
        <v>1317156631997</v>
      </c>
      <c r="G14" s="192">
        <v>1492667017</v>
      </c>
      <c r="H14" s="193">
        <v>0</v>
      </c>
    </row>
    <row r="15" spans="1:8" ht="12.75">
      <c r="A15" s="190" t="s">
        <v>1306</v>
      </c>
      <c r="B15" s="191" t="s">
        <v>1307</v>
      </c>
      <c r="C15" s="192">
        <v>4894008939</v>
      </c>
      <c r="D15" s="192">
        <v>0</v>
      </c>
      <c r="E15" s="192">
        <v>1048633236107</v>
      </c>
      <c r="F15" s="192">
        <v>1052280612005</v>
      </c>
      <c r="G15" s="192">
        <v>1246633041</v>
      </c>
      <c r="H15" s="193">
        <v>0</v>
      </c>
    </row>
    <row r="16" spans="1:8" ht="12.75">
      <c r="A16" s="190" t="s">
        <v>1308</v>
      </c>
      <c r="B16" s="191" t="s">
        <v>1309</v>
      </c>
      <c r="C16" s="192">
        <v>384181340</v>
      </c>
      <c r="D16" s="192">
        <v>0</v>
      </c>
      <c r="E16" s="192">
        <v>68243939339</v>
      </c>
      <c r="F16" s="192">
        <v>68479075330</v>
      </c>
      <c r="G16" s="192">
        <v>149045349</v>
      </c>
      <c r="H16" s="193">
        <v>0</v>
      </c>
    </row>
    <row r="17" spans="1:8" ht="12.75">
      <c r="A17" s="190" t="s">
        <v>1310</v>
      </c>
      <c r="B17" s="191" t="s">
        <v>1311</v>
      </c>
      <c r="C17" s="192">
        <v>7967379</v>
      </c>
      <c r="D17" s="192">
        <v>0</v>
      </c>
      <c r="E17" s="192">
        <v>2807213718</v>
      </c>
      <c r="F17" s="192">
        <v>2726341815</v>
      </c>
      <c r="G17" s="192">
        <v>88839282</v>
      </c>
      <c r="H17" s="193">
        <v>0</v>
      </c>
    </row>
    <row r="18" spans="1:8" ht="12.75">
      <c r="A18" s="190" t="s">
        <v>1312</v>
      </c>
      <c r="B18" s="191" t="s">
        <v>1313</v>
      </c>
      <c r="C18" s="192">
        <v>2662385</v>
      </c>
      <c r="D18" s="192">
        <v>0</v>
      </c>
      <c r="E18" s="192">
        <v>33357</v>
      </c>
      <c r="F18" s="192">
        <v>0</v>
      </c>
      <c r="G18" s="192">
        <v>2695742</v>
      </c>
      <c r="H18" s="193">
        <v>0</v>
      </c>
    </row>
    <row r="19" spans="1:8" ht="12.75">
      <c r="A19" s="190" t="s">
        <v>1314</v>
      </c>
      <c r="B19" s="191" t="s">
        <v>1315</v>
      </c>
      <c r="C19" s="192">
        <v>3756943414</v>
      </c>
      <c r="D19" s="192">
        <v>0</v>
      </c>
      <c r="E19" s="192">
        <v>328418004873</v>
      </c>
      <c r="F19" s="192">
        <v>331945708040</v>
      </c>
      <c r="G19" s="192">
        <v>229240247</v>
      </c>
      <c r="H19" s="193">
        <v>0</v>
      </c>
    </row>
    <row r="20" spans="1:8" ht="12.75">
      <c r="A20" s="190" t="s">
        <v>1316</v>
      </c>
      <c r="B20" s="191" t="s">
        <v>1317</v>
      </c>
      <c r="C20" s="192">
        <v>300</v>
      </c>
      <c r="D20" s="192">
        <v>0</v>
      </c>
      <c r="E20" s="192">
        <v>0</v>
      </c>
      <c r="F20" s="192">
        <v>0</v>
      </c>
      <c r="G20" s="192">
        <v>300</v>
      </c>
      <c r="H20" s="193">
        <v>0</v>
      </c>
    </row>
    <row r="21" spans="1:8" ht="12.75">
      <c r="A21" s="190" t="s">
        <v>1318</v>
      </c>
      <c r="B21" s="191" t="s">
        <v>0</v>
      </c>
      <c r="C21" s="192">
        <v>610000</v>
      </c>
      <c r="D21" s="192">
        <v>0</v>
      </c>
      <c r="E21" s="192">
        <v>5263357152</v>
      </c>
      <c r="F21" s="192">
        <v>5263550000</v>
      </c>
      <c r="G21" s="192">
        <v>417152</v>
      </c>
      <c r="H21" s="193">
        <v>0</v>
      </c>
    </row>
    <row r="22" spans="1:8" ht="12.75">
      <c r="A22" s="190" t="s">
        <v>1</v>
      </c>
      <c r="B22" s="191" t="s">
        <v>2</v>
      </c>
      <c r="C22" s="192">
        <v>718380738</v>
      </c>
      <c r="D22" s="192">
        <v>0</v>
      </c>
      <c r="E22" s="192">
        <v>501344035278</v>
      </c>
      <c r="F22" s="192">
        <v>501459818964</v>
      </c>
      <c r="G22" s="192">
        <v>602597052</v>
      </c>
      <c r="H22" s="193">
        <v>0</v>
      </c>
    </row>
    <row r="23" spans="1:8" ht="12.75">
      <c r="A23" s="190" t="s">
        <v>3</v>
      </c>
      <c r="B23" s="191" t="s">
        <v>4</v>
      </c>
      <c r="C23" s="192">
        <v>12454314</v>
      </c>
      <c r="D23" s="192">
        <v>0</v>
      </c>
      <c r="E23" s="192">
        <v>203960</v>
      </c>
      <c r="F23" s="192">
        <v>0</v>
      </c>
      <c r="G23" s="192">
        <v>12658274</v>
      </c>
      <c r="H23" s="193">
        <v>0</v>
      </c>
    </row>
    <row r="24" spans="1:8" ht="12.75">
      <c r="A24" s="190" t="s">
        <v>5</v>
      </c>
      <c r="B24" s="191" t="s">
        <v>6</v>
      </c>
      <c r="C24" s="192">
        <v>3624669</v>
      </c>
      <c r="D24" s="192">
        <v>0</v>
      </c>
      <c r="E24" s="192">
        <v>20908219478</v>
      </c>
      <c r="F24" s="192">
        <v>20894952278</v>
      </c>
      <c r="G24" s="192">
        <v>16891869</v>
      </c>
      <c r="H24" s="193">
        <v>0</v>
      </c>
    </row>
    <row r="25" spans="1:8" ht="12.75">
      <c r="A25" s="190" t="s">
        <v>7</v>
      </c>
      <c r="B25" s="191" t="s">
        <v>8</v>
      </c>
      <c r="C25" s="192">
        <v>958800</v>
      </c>
      <c r="D25" s="192">
        <v>0</v>
      </c>
      <c r="E25" s="192">
        <v>36469336419</v>
      </c>
      <c r="F25" s="192">
        <v>36334997079</v>
      </c>
      <c r="G25" s="192">
        <v>135298140</v>
      </c>
      <c r="H25" s="193">
        <v>0</v>
      </c>
    </row>
    <row r="26" spans="1:8" ht="12.75">
      <c r="A26" s="190" t="s">
        <v>9</v>
      </c>
      <c r="B26" s="191" t="s">
        <v>10</v>
      </c>
      <c r="C26" s="192">
        <v>6225600</v>
      </c>
      <c r="D26" s="192">
        <v>0</v>
      </c>
      <c r="E26" s="192">
        <v>17746348600</v>
      </c>
      <c r="F26" s="192">
        <v>17750000000</v>
      </c>
      <c r="G26" s="192">
        <v>2574200</v>
      </c>
      <c r="H26" s="193">
        <v>0</v>
      </c>
    </row>
    <row r="27" spans="1:8" ht="12.75">
      <c r="A27" s="190" t="s">
        <v>11</v>
      </c>
      <c r="B27" s="191" t="s">
        <v>12</v>
      </c>
      <c r="C27" s="192">
        <v>0</v>
      </c>
      <c r="D27" s="192">
        <v>0</v>
      </c>
      <c r="E27" s="192">
        <v>43527429500</v>
      </c>
      <c r="F27" s="192">
        <v>43525810999</v>
      </c>
      <c r="G27" s="192">
        <v>1618501</v>
      </c>
      <c r="H27" s="193">
        <v>0</v>
      </c>
    </row>
    <row r="28" spans="1:8" ht="12.75">
      <c r="A28" s="190" t="s">
        <v>13</v>
      </c>
      <c r="B28" s="191" t="s">
        <v>14</v>
      </c>
      <c r="C28" s="192">
        <v>0</v>
      </c>
      <c r="D28" s="192">
        <v>0</v>
      </c>
      <c r="E28" s="192">
        <v>23905114433</v>
      </c>
      <c r="F28" s="192">
        <v>23900357500</v>
      </c>
      <c r="G28" s="192">
        <v>4756933</v>
      </c>
      <c r="H28" s="193">
        <v>0</v>
      </c>
    </row>
    <row r="29" spans="1:8" ht="12.75">
      <c r="A29" s="190" t="s">
        <v>15</v>
      </c>
      <c r="B29" s="191" t="s">
        <v>16</v>
      </c>
      <c r="C29" s="192">
        <v>8364471856</v>
      </c>
      <c r="D29" s="192">
        <v>0</v>
      </c>
      <c r="E29" s="192">
        <v>256757582112</v>
      </c>
      <c r="F29" s="192">
        <v>264876019992</v>
      </c>
      <c r="G29" s="192">
        <v>246033976</v>
      </c>
      <c r="H29" s="193">
        <v>0</v>
      </c>
    </row>
    <row r="30" spans="1:8" ht="12.75">
      <c r="A30" s="190" t="s">
        <v>17</v>
      </c>
      <c r="B30" s="191" t="s">
        <v>18</v>
      </c>
      <c r="C30" s="192">
        <v>833219296</v>
      </c>
      <c r="D30" s="192">
        <v>0</v>
      </c>
      <c r="E30" s="192">
        <v>2314946275</v>
      </c>
      <c r="F30" s="192">
        <v>3058669108</v>
      </c>
      <c r="G30" s="192">
        <v>89496463</v>
      </c>
      <c r="H30" s="193">
        <v>0</v>
      </c>
    </row>
    <row r="31" spans="1:8" ht="12.75">
      <c r="A31" s="190" t="s">
        <v>19</v>
      </c>
      <c r="B31" s="191" t="s">
        <v>20</v>
      </c>
      <c r="C31" s="192">
        <v>4297280</v>
      </c>
      <c r="D31" s="192">
        <v>0</v>
      </c>
      <c r="E31" s="192">
        <v>56815</v>
      </c>
      <c r="F31" s="192">
        <v>0</v>
      </c>
      <c r="G31" s="192">
        <v>4354095</v>
      </c>
      <c r="H31" s="193">
        <v>0</v>
      </c>
    </row>
    <row r="32" spans="1:8" ht="12.75">
      <c r="A32" s="190" t="s">
        <v>21</v>
      </c>
      <c r="B32" s="191" t="s">
        <v>22</v>
      </c>
      <c r="C32" s="192">
        <v>7526955280</v>
      </c>
      <c r="D32" s="192">
        <v>0</v>
      </c>
      <c r="E32" s="192">
        <v>228890087246</v>
      </c>
      <c r="F32" s="192">
        <v>236285381732</v>
      </c>
      <c r="G32" s="192">
        <v>131660794</v>
      </c>
      <c r="H32" s="193">
        <v>0</v>
      </c>
    </row>
    <row r="33" spans="1:8" ht="12.75">
      <c r="A33" s="190" t="s">
        <v>23</v>
      </c>
      <c r="B33" s="191" t="s">
        <v>24</v>
      </c>
      <c r="C33" s="192">
        <v>0</v>
      </c>
      <c r="D33" s="192">
        <v>0</v>
      </c>
      <c r="E33" s="192">
        <v>25552491776</v>
      </c>
      <c r="F33" s="192">
        <v>25531969152</v>
      </c>
      <c r="G33" s="192">
        <v>20522624</v>
      </c>
      <c r="H33" s="193">
        <v>0</v>
      </c>
    </row>
    <row r="34" spans="1:8" ht="12.75">
      <c r="A34" s="190" t="s">
        <v>25</v>
      </c>
      <c r="B34" s="191" t="s">
        <v>26</v>
      </c>
      <c r="C34" s="192">
        <v>129896385019</v>
      </c>
      <c r="D34" s="192">
        <v>0</v>
      </c>
      <c r="E34" s="192">
        <v>147730000000</v>
      </c>
      <c r="F34" s="192">
        <v>146306385019</v>
      </c>
      <c r="G34" s="192">
        <v>131320000000</v>
      </c>
      <c r="H34" s="193">
        <v>0</v>
      </c>
    </row>
    <row r="35" spans="1:8" ht="12.75">
      <c r="A35" s="190" t="s">
        <v>27</v>
      </c>
      <c r="B35" s="191" t="s">
        <v>28</v>
      </c>
      <c r="C35" s="192">
        <v>55152000000</v>
      </c>
      <c r="D35" s="192">
        <v>0</v>
      </c>
      <c r="E35" s="192">
        <v>141230000000</v>
      </c>
      <c r="F35" s="192">
        <v>65062000000</v>
      </c>
      <c r="G35" s="192">
        <v>131320000000</v>
      </c>
      <c r="H35" s="193">
        <v>0</v>
      </c>
    </row>
    <row r="36" spans="1:8" ht="12.75">
      <c r="A36" s="190" t="s">
        <v>29</v>
      </c>
      <c r="B36" s="191" t="s">
        <v>26</v>
      </c>
      <c r="C36" s="192">
        <v>74744385019</v>
      </c>
      <c r="D36" s="192">
        <v>0</v>
      </c>
      <c r="E36" s="192">
        <v>6500000000</v>
      </c>
      <c r="F36" s="192">
        <v>81244385019</v>
      </c>
      <c r="G36" s="192">
        <v>0</v>
      </c>
      <c r="H36" s="193">
        <v>0</v>
      </c>
    </row>
    <row r="37" spans="1:8" ht="12.75">
      <c r="A37" s="190" t="s">
        <v>30</v>
      </c>
      <c r="B37" s="191" t="s">
        <v>31</v>
      </c>
      <c r="C37" s="192">
        <v>68418800189</v>
      </c>
      <c r="D37" s="192">
        <v>17624999552</v>
      </c>
      <c r="E37" s="192">
        <v>396483237611</v>
      </c>
      <c r="F37" s="192">
        <v>406250949213</v>
      </c>
      <c r="G37" s="192">
        <v>45467270587</v>
      </c>
      <c r="H37" s="193">
        <v>4441181552</v>
      </c>
    </row>
    <row r="38" spans="1:8" ht="12.75">
      <c r="A38" s="190" t="s">
        <v>32</v>
      </c>
      <c r="B38" s="191" t="s">
        <v>33</v>
      </c>
      <c r="C38" s="192">
        <v>68418800189</v>
      </c>
      <c r="D38" s="192">
        <v>17624999552</v>
      </c>
      <c r="E38" s="192">
        <v>396483237611</v>
      </c>
      <c r="F38" s="192">
        <v>406250949213</v>
      </c>
      <c r="G38" s="192">
        <v>45467270587</v>
      </c>
      <c r="H38" s="193">
        <v>4441181552</v>
      </c>
    </row>
    <row r="39" spans="1:8" ht="12.75">
      <c r="A39" s="190" t="s">
        <v>34</v>
      </c>
      <c r="B39" s="191" t="s">
        <v>35</v>
      </c>
      <c r="C39" s="192">
        <v>68418800189</v>
      </c>
      <c r="D39" s="192">
        <v>17624999552</v>
      </c>
      <c r="E39" s="192">
        <v>396483237611</v>
      </c>
      <c r="F39" s="192">
        <v>406250949213</v>
      </c>
      <c r="G39" s="192">
        <v>45467270587</v>
      </c>
      <c r="H39" s="193">
        <v>4441181552</v>
      </c>
    </row>
    <row r="40" spans="1:8" ht="12.75">
      <c r="A40" s="190" t="s">
        <v>36</v>
      </c>
      <c r="B40" s="191" t="s">
        <v>37</v>
      </c>
      <c r="C40" s="192">
        <v>68418800189</v>
      </c>
      <c r="D40" s="192">
        <v>17624999552</v>
      </c>
      <c r="E40" s="192">
        <v>396483237611</v>
      </c>
      <c r="F40" s="192">
        <v>406250949213</v>
      </c>
      <c r="G40" s="192">
        <v>45467270587</v>
      </c>
      <c r="H40" s="193">
        <v>4441181552</v>
      </c>
    </row>
    <row r="41" spans="1:8" ht="12.75">
      <c r="A41" s="190" t="s">
        <v>38</v>
      </c>
      <c r="B41" s="191" t="s">
        <v>39</v>
      </c>
      <c r="C41" s="192">
        <v>0</v>
      </c>
      <c r="D41" s="192">
        <v>0</v>
      </c>
      <c r="E41" s="192">
        <v>7500518218</v>
      </c>
      <c r="F41" s="192">
        <v>6131093529</v>
      </c>
      <c r="G41" s="192">
        <v>1369424689</v>
      </c>
      <c r="H41" s="193">
        <v>0</v>
      </c>
    </row>
    <row r="42" spans="1:8" ht="12.75">
      <c r="A42" s="190" t="s">
        <v>40</v>
      </c>
      <c r="B42" s="191" t="s">
        <v>41</v>
      </c>
      <c r="C42" s="192">
        <v>0</v>
      </c>
      <c r="D42" s="192">
        <v>0</v>
      </c>
      <c r="E42" s="192">
        <v>6543130456</v>
      </c>
      <c r="F42" s="192">
        <v>5173705767</v>
      </c>
      <c r="G42" s="192">
        <v>1369424689</v>
      </c>
      <c r="H42" s="193">
        <v>0</v>
      </c>
    </row>
    <row r="43" spans="1:8" ht="12.75">
      <c r="A43" s="190" t="s">
        <v>42</v>
      </c>
      <c r="B43" s="191" t="s">
        <v>41</v>
      </c>
      <c r="C43" s="192">
        <v>0</v>
      </c>
      <c r="D43" s="192">
        <v>0</v>
      </c>
      <c r="E43" s="192">
        <v>6543130456</v>
      </c>
      <c r="F43" s="192">
        <v>5173705767</v>
      </c>
      <c r="G43" s="192">
        <v>1369424689</v>
      </c>
      <c r="H43" s="193">
        <v>0</v>
      </c>
    </row>
    <row r="44" spans="1:8" ht="12.75">
      <c r="A44" s="190" t="s">
        <v>43</v>
      </c>
      <c r="B44" s="191" t="s">
        <v>44</v>
      </c>
      <c r="C44" s="192">
        <v>0</v>
      </c>
      <c r="D44" s="192">
        <v>0</v>
      </c>
      <c r="E44" s="192">
        <v>957387762</v>
      </c>
      <c r="F44" s="192">
        <v>957387762</v>
      </c>
      <c r="G44" s="192">
        <v>0</v>
      </c>
      <c r="H44" s="193">
        <v>0</v>
      </c>
    </row>
    <row r="45" spans="1:8" ht="12.75">
      <c r="A45" s="190" t="s">
        <v>45</v>
      </c>
      <c r="B45" s="191" t="s">
        <v>46</v>
      </c>
      <c r="C45" s="192">
        <v>0</v>
      </c>
      <c r="D45" s="192">
        <v>0</v>
      </c>
      <c r="E45" s="192">
        <v>957387762</v>
      </c>
      <c r="F45" s="192">
        <v>957387762</v>
      </c>
      <c r="G45" s="192">
        <v>0</v>
      </c>
      <c r="H45" s="193">
        <v>0</v>
      </c>
    </row>
    <row r="46" spans="1:8" ht="12.75">
      <c r="A46" s="190" t="s">
        <v>47</v>
      </c>
      <c r="B46" s="191" t="s">
        <v>48</v>
      </c>
      <c r="C46" s="192">
        <v>0</v>
      </c>
      <c r="D46" s="192">
        <v>0</v>
      </c>
      <c r="E46" s="192">
        <v>60980595825</v>
      </c>
      <c r="F46" s="192">
        <v>60980595825</v>
      </c>
      <c r="G46" s="192">
        <v>0</v>
      </c>
      <c r="H46" s="193">
        <v>0</v>
      </c>
    </row>
    <row r="47" spans="1:8" ht="12.75">
      <c r="A47" s="190" t="s">
        <v>49</v>
      </c>
      <c r="B47" s="191" t="s">
        <v>50</v>
      </c>
      <c r="C47" s="192">
        <v>0</v>
      </c>
      <c r="D47" s="192">
        <v>0</v>
      </c>
      <c r="E47" s="192">
        <v>60980595825</v>
      </c>
      <c r="F47" s="192">
        <v>60980595825</v>
      </c>
      <c r="G47" s="192">
        <v>0</v>
      </c>
      <c r="H47" s="193">
        <v>0</v>
      </c>
    </row>
    <row r="48" spans="1:8" ht="12.75">
      <c r="A48" s="190" t="s">
        <v>51</v>
      </c>
      <c r="B48" s="191" t="s">
        <v>52</v>
      </c>
      <c r="C48" s="192">
        <v>0</v>
      </c>
      <c r="D48" s="192">
        <v>0</v>
      </c>
      <c r="E48" s="192">
        <v>60980595825</v>
      </c>
      <c r="F48" s="192">
        <v>60980595825</v>
      </c>
      <c r="G48" s="192">
        <v>0</v>
      </c>
      <c r="H48" s="193">
        <v>0</v>
      </c>
    </row>
    <row r="49" spans="1:8" ht="12.75">
      <c r="A49" s="190" t="s">
        <v>53</v>
      </c>
      <c r="B49" s="191" t="s">
        <v>54</v>
      </c>
      <c r="C49" s="192">
        <v>5142435935</v>
      </c>
      <c r="D49" s="192">
        <v>305001200</v>
      </c>
      <c r="E49" s="192">
        <v>15567643549</v>
      </c>
      <c r="F49" s="192">
        <v>17469447755</v>
      </c>
      <c r="G49" s="192">
        <v>4383064450</v>
      </c>
      <c r="H49" s="193">
        <v>1447433921</v>
      </c>
    </row>
    <row r="50" spans="1:8" ht="12.75">
      <c r="A50" s="190" t="s">
        <v>55</v>
      </c>
      <c r="B50" s="191" t="s">
        <v>54</v>
      </c>
      <c r="C50" s="192">
        <v>5142435935</v>
      </c>
      <c r="D50" s="192">
        <v>305001200</v>
      </c>
      <c r="E50" s="192">
        <v>15567643549</v>
      </c>
      <c r="F50" s="192">
        <v>17469447755</v>
      </c>
      <c r="G50" s="192">
        <v>4383064450</v>
      </c>
      <c r="H50" s="193">
        <v>1447433921</v>
      </c>
    </row>
    <row r="51" spans="1:8" ht="12.75">
      <c r="A51" s="190" t="s">
        <v>56</v>
      </c>
      <c r="B51" s="191" t="s">
        <v>57</v>
      </c>
      <c r="C51" s="192">
        <v>5094273275</v>
      </c>
      <c r="D51" s="192">
        <v>305001200</v>
      </c>
      <c r="E51" s="192">
        <v>15567643549</v>
      </c>
      <c r="F51" s="192">
        <v>17469447755</v>
      </c>
      <c r="G51" s="192">
        <v>4334901790</v>
      </c>
      <c r="H51" s="193">
        <v>1447433921</v>
      </c>
    </row>
    <row r="52" spans="1:8" ht="12.75">
      <c r="A52" s="190" t="s">
        <v>58</v>
      </c>
      <c r="B52" s="191" t="s">
        <v>59</v>
      </c>
      <c r="C52" s="192">
        <v>1458024659</v>
      </c>
      <c r="D52" s="192">
        <v>305001200</v>
      </c>
      <c r="E52" s="192">
        <v>12112605414</v>
      </c>
      <c r="F52" s="192">
        <v>12197027443</v>
      </c>
      <c r="G52" s="192">
        <v>1068601430</v>
      </c>
      <c r="H52" s="193">
        <v>0</v>
      </c>
    </row>
    <row r="53" spans="1:8" ht="12.75">
      <c r="A53" s="190" t="s">
        <v>60</v>
      </c>
      <c r="B53" s="191" t="s">
        <v>61</v>
      </c>
      <c r="C53" s="192">
        <v>1454333750</v>
      </c>
      <c r="D53" s="192">
        <v>0</v>
      </c>
      <c r="E53" s="192">
        <v>8876787591</v>
      </c>
      <c r="F53" s="192">
        <v>9534454391</v>
      </c>
      <c r="G53" s="192">
        <v>796666950</v>
      </c>
      <c r="H53" s="193">
        <v>0</v>
      </c>
    </row>
    <row r="54" spans="1:8" ht="12.75">
      <c r="A54" s="190" t="s">
        <v>62</v>
      </c>
      <c r="B54" s="191" t="s">
        <v>63</v>
      </c>
      <c r="C54" s="192">
        <v>3690909</v>
      </c>
      <c r="D54" s="192">
        <v>305001200</v>
      </c>
      <c r="E54" s="192">
        <v>3235817823</v>
      </c>
      <c r="F54" s="192">
        <v>2662573052</v>
      </c>
      <c r="G54" s="192">
        <v>271934480</v>
      </c>
      <c r="H54" s="193">
        <v>0</v>
      </c>
    </row>
    <row r="55" spans="1:8" ht="12.75">
      <c r="A55" s="190" t="s">
        <v>64</v>
      </c>
      <c r="B55" s="191" t="s">
        <v>65</v>
      </c>
      <c r="C55" s="192">
        <v>2430528028</v>
      </c>
      <c r="D55" s="192">
        <v>0</v>
      </c>
      <c r="E55" s="192">
        <v>2398992660</v>
      </c>
      <c r="F55" s="192">
        <v>1563220328</v>
      </c>
      <c r="G55" s="192">
        <v>3266300360</v>
      </c>
      <c r="H55" s="193">
        <v>0</v>
      </c>
    </row>
    <row r="56" spans="1:8" ht="12.75">
      <c r="A56" s="190" t="s">
        <v>66</v>
      </c>
      <c r="B56" s="191" t="s">
        <v>67</v>
      </c>
      <c r="C56" s="192">
        <v>2430528028</v>
      </c>
      <c r="D56" s="192">
        <v>0</v>
      </c>
      <c r="E56" s="192">
        <v>2398992660</v>
      </c>
      <c r="F56" s="192">
        <v>1563220328</v>
      </c>
      <c r="G56" s="192">
        <v>3266300360</v>
      </c>
      <c r="H56" s="193">
        <v>0</v>
      </c>
    </row>
    <row r="57" spans="1:8" ht="12.75">
      <c r="A57" s="190" t="s">
        <v>68</v>
      </c>
      <c r="B57" s="191" t="s">
        <v>69</v>
      </c>
      <c r="C57" s="192">
        <v>1205720588</v>
      </c>
      <c r="D57" s="192">
        <v>0</v>
      </c>
      <c r="E57" s="192">
        <v>1056045475</v>
      </c>
      <c r="F57" s="192">
        <v>3709199984</v>
      </c>
      <c r="G57" s="192">
        <v>0</v>
      </c>
      <c r="H57" s="193">
        <v>1447433921</v>
      </c>
    </row>
    <row r="58" spans="1:8" ht="12.75">
      <c r="A58" s="190" t="s">
        <v>70</v>
      </c>
      <c r="B58" s="191" t="s">
        <v>71</v>
      </c>
      <c r="C58" s="192">
        <v>48162660</v>
      </c>
      <c r="D58" s="192">
        <v>0</v>
      </c>
      <c r="E58" s="192">
        <v>0</v>
      </c>
      <c r="F58" s="192">
        <v>0</v>
      </c>
      <c r="G58" s="192">
        <v>48162660</v>
      </c>
      <c r="H58" s="193">
        <v>0</v>
      </c>
    </row>
    <row r="59" spans="1:8" ht="12.75">
      <c r="A59" s="190" t="s">
        <v>72</v>
      </c>
      <c r="B59" s="191" t="s">
        <v>73</v>
      </c>
      <c r="C59" s="192">
        <v>48162660</v>
      </c>
      <c r="D59" s="192">
        <v>0</v>
      </c>
      <c r="E59" s="192">
        <v>0</v>
      </c>
      <c r="F59" s="192">
        <v>0</v>
      </c>
      <c r="G59" s="192">
        <v>48162660</v>
      </c>
      <c r="H59" s="193">
        <v>0</v>
      </c>
    </row>
    <row r="60" spans="1:8" ht="12.75">
      <c r="A60" s="190" t="s">
        <v>74</v>
      </c>
      <c r="B60" s="191" t="s">
        <v>75</v>
      </c>
      <c r="C60" s="192">
        <v>48162660</v>
      </c>
      <c r="D60" s="192">
        <v>0</v>
      </c>
      <c r="E60" s="192">
        <v>0</v>
      </c>
      <c r="F60" s="192">
        <v>0</v>
      </c>
      <c r="G60" s="192">
        <v>48162660</v>
      </c>
      <c r="H60" s="193">
        <v>0</v>
      </c>
    </row>
    <row r="61" spans="1:8" ht="12.75">
      <c r="A61" s="190" t="s">
        <v>76</v>
      </c>
      <c r="B61" s="191" t="s">
        <v>77</v>
      </c>
      <c r="C61" s="192">
        <v>0</v>
      </c>
      <c r="D61" s="192">
        <v>700000000</v>
      </c>
      <c r="E61" s="192">
        <v>0</v>
      </c>
      <c r="F61" s="192">
        <v>300000000</v>
      </c>
      <c r="G61" s="192">
        <v>0</v>
      </c>
      <c r="H61" s="193">
        <v>1000000000</v>
      </c>
    </row>
    <row r="62" spans="1:8" ht="12.75">
      <c r="A62" s="190" t="s">
        <v>78</v>
      </c>
      <c r="B62" s="191" t="s">
        <v>79</v>
      </c>
      <c r="C62" s="192">
        <v>0</v>
      </c>
      <c r="D62" s="192">
        <v>700000000</v>
      </c>
      <c r="E62" s="192">
        <v>0</v>
      </c>
      <c r="F62" s="192">
        <v>300000000</v>
      </c>
      <c r="G62" s="192">
        <v>0</v>
      </c>
      <c r="H62" s="193">
        <v>1000000000</v>
      </c>
    </row>
    <row r="63" spans="1:8" ht="12.75">
      <c r="A63" s="190" t="s">
        <v>80</v>
      </c>
      <c r="B63" s="191" t="s">
        <v>81</v>
      </c>
      <c r="C63" s="192">
        <v>2109105594</v>
      </c>
      <c r="D63" s="192">
        <v>0</v>
      </c>
      <c r="E63" s="192">
        <v>31432080436</v>
      </c>
      <c r="F63" s="192">
        <v>31286426932</v>
      </c>
      <c r="G63" s="192">
        <v>2254759098</v>
      </c>
      <c r="H63" s="193">
        <v>0</v>
      </c>
    </row>
    <row r="64" spans="1:8" ht="12.75">
      <c r="A64" s="190" t="s">
        <v>82</v>
      </c>
      <c r="B64" s="191" t="s">
        <v>83</v>
      </c>
      <c r="C64" s="192">
        <v>0</v>
      </c>
      <c r="D64" s="192">
        <v>0</v>
      </c>
      <c r="E64" s="192">
        <v>1872559223</v>
      </c>
      <c r="F64" s="192">
        <v>1872559223</v>
      </c>
      <c r="G64" s="192">
        <v>0</v>
      </c>
      <c r="H64" s="193">
        <v>0</v>
      </c>
    </row>
    <row r="65" spans="1:8" ht="12.75">
      <c r="A65" s="190" t="s">
        <v>84</v>
      </c>
      <c r="B65" s="191" t="s">
        <v>85</v>
      </c>
      <c r="C65" s="192">
        <v>0</v>
      </c>
      <c r="D65" s="192">
        <v>0</v>
      </c>
      <c r="E65" s="192">
        <v>9129000000</v>
      </c>
      <c r="F65" s="192">
        <v>9129000000</v>
      </c>
      <c r="G65" s="192">
        <v>0</v>
      </c>
      <c r="H65" s="193">
        <v>0</v>
      </c>
    </row>
    <row r="66" spans="1:8" ht="12.75">
      <c r="A66" s="190" t="s">
        <v>86</v>
      </c>
      <c r="B66" s="191" t="s">
        <v>87</v>
      </c>
      <c r="C66" s="192">
        <v>288381826</v>
      </c>
      <c r="D66" s="192">
        <v>0</v>
      </c>
      <c r="E66" s="192">
        <v>3015224203</v>
      </c>
      <c r="F66" s="192">
        <v>3287495503</v>
      </c>
      <c r="G66" s="192">
        <v>16110526</v>
      </c>
      <c r="H66" s="193">
        <v>0</v>
      </c>
    </row>
    <row r="67" spans="1:8" ht="12.75">
      <c r="A67" s="190" t="s">
        <v>88</v>
      </c>
      <c r="B67" s="191" t="s">
        <v>89</v>
      </c>
      <c r="C67" s="192">
        <v>288016571</v>
      </c>
      <c r="D67" s="192">
        <v>0</v>
      </c>
      <c r="E67" s="192">
        <v>1008199964</v>
      </c>
      <c r="F67" s="192">
        <v>797473190</v>
      </c>
      <c r="G67" s="192">
        <v>498743345</v>
      </c>
      <c r="H67" s="193">
        <v>0</v>
      </c>
    </row>
    <row r="68" spans="1:8" ht="12.75">
      <c r="A68" s="190" t="s">
        <v>90</v>
      </c>
      <c r="B68" s="191" t="s">
        <v>91</v>
      </c>
      <c r="C68" s="192">
        <v>0</v>
      </c>
      <c r="D68" s="192">
        <v>0</v>
      </c>
      <c r="E68" s="192">
        <v>370800000</v>
      </c>
      <c r="F68" s="192">
        <v>370800000</v>
      </c>
      <c r="G68" s="192">
        <v>0</v>
      </c>
      <c r="H68" s="193">
        <v>0</v>
      </c>
    </row>
    <row r="69" spans="1:8" ht="12.75">
      <c r="A69" s="190" t="s">
        <v>92</v>
      </c>
      <c r="B69" s="191" t="s">
        <v>93</v>
      </c>
      <c r="C69" s="192">
        <v>0</v>
      </c>
      <c r="D69" s="192">
        <v>0</v>
      </c>
      <c r="E69" s="192">
        <v>314750400</v>
      </c>
      <c r="F69" s="192">
        <v>314750400</v>
      </c>
      <c r="G69" s="192">
        <v>0</v>
      </c>
      <c r="H69" s="193">
        <v>0</v>
      </c>
    </row>
    <row r="70" spans="1:8" ht="12.75">
      <c r="A70" s="190" t="s">
        <v>94</v>
      </c>
      <c r="B70" s="191" t="s">
        <v>95</v>
      </c>
      <c r="C70" s="192">
        <v>260435435</v>
      </c>
      <c r="D70" s="192">
        <v>0</v>
      </c>
      <c r="E70" s="192">
        <v>5159761742</v>
      </c>
      <c r="F70" s="192">
        <v>5420197177</v>
      </c>
      <c r="G70" s="192">
        <v>0</v>
      </c>
      <c r="H70" s="193">
        <v>0</v>
      </c>
    </row>
    <row r="71" spans="1:8" ht="12.75">
      <c r="A71" s="190" t="s">
        <v>96</v>
      </c>
      <c r="B71" s="191" t="s">
        <v>97</v>
      </c>
      <c r="C71" s="192">
        <v>0</v>
      </c>
      <c r="D71" s="192">
        <v>0</v>
      </c>
      <c r="E71" s="192">
        <v>2798956160</v>
      </c>
      <c r="F71" s="192">
        <v>2798956160</v>
      </c>
      <c r="G71" s="192">
        <v>0</v>
      </c>
      <c r="H71" s="193">
        <v>0</v>
      </c>
    </row>
    <row r="72" spans="1:8" ht="12.75">
      <c r="A72" s="190" t="s">
        <v>98</v>
      </c>
      <c r="B72" s="191" t="s">
        <v>99</v>
      </c>
      <c r="C72" s="192">
        <v>1272271762</v>
      </c>
      <c r="D72" s="192">
        <v>0</v>
      </c>
      <c r="E72" s="192">
        <v>7762828744</v>
      </c>
      <c r="F72" s="192">
        <v>7295195279</v>
      </c>
      <c r="G72" s="192">
        <v>1739905227</v>
      </c>
      <c r="H72" s="193">
        <v>0</v>
      </c>
    </row>
    <row r="73" spans="1:8" ht="12.75">
      <c r="A73" s="190" t="s">
        <v>100</v>
      </c>
      <c r="B73" s="191" t="s">
        <v>101</v>
      </c>
      <c r="C73" s="192">
        <v>91218605</v>
      </c>
      <c r="D73" s="192">
        <v>0</v>
      </c>
      <c r="E73" s="192">
        <v>20787344271</v>
      </c>
      <c r="F73" s="192">
        <v>20833319876</v>
      </c>
      <c r="G73" s="192">
        <v>45243000</v>
      </c>
      <c r="H73" s="193">
        <v>0</v>
      </c>
    </row>
    <row r="74" spans="1:8" ht="12.75">
      <c r="A74" s="190" t="s">
        <v>102</v>
      </c>
      <c r="B74" s="191" t="s">
        <v>103</v>
      </c>
      <c r="C74" s="192">
        <v>14057833040</v>
      </c>
      <c r="D74" s="192">
        <v>0</v>
      </c>
      <c r="E74" s="192">
        <v>78474576706</v>
      </c>
      <c r="F74" s="192">
        <v>80951503006</v>
      </c>
      <c r="G74" s="192">
        <v>11580906740</v>
      </c>
      <c r="H74" s="193">
        <v>0</v>
      </c>
    </row>
    <row r="75" spans="1:8" ht="12.75">
      <c r="A75" s="190" t="s">
        <v>104</v>
      </c>
      <c r="B75" s="191" t="s">
        <v>105</v>
      </c>
      <c r="C75" s="192">
        <v>3764298114</v>
      </c>
      <c r="D75" s="192">
        <v>0</v>
      </c>
      <c r="E75" s="192">
        <v>34670341558</v>
      </c>
      <c r="F75" s="192">
        <v>36009000359</v>
      </c>
      <c r="G75" s="192">
        <v>2425639313</v>
      </c>
      <c r="H75" s="193">
        <v>0</v>
      </c>
    </row>
    <row r="76" spans="1:8" ht="12.75">
      <c r="A76" s="190" t="s">
        <v>106</v>
      </c>
      <c r="B76" s="191" t="s">
        <v>107</v>
      </c>
      <c r="C76" s="192">
        <v>200332227</v>
      </c>
      <c r="D76" s="192">
        <v>0</v>
      </c>
      <c r="E76" s="192">
        <v>258721181216</v>
      </c>
      <c r="F76" s="192">
        <v>256258672351</v>
      </c>
      <c r="G76" s="192">
        <v>2662841092</v>
      </c>
      <c r="H76" s="193">
        <v>0</v>
      </c>
    </row>
    <row r="77" spans="1:8" ht="12.75">
      <c r="A77" s="190" t="s">
        <v>108</v>
      </c>
      <c r="B77" s="191" t="s">
        <v>109</v>
      </c>
      <c r="C77" s="192">
        <v>0</v>
      </c>
      <c r="D77" s="192">
        <v>0</v>
      </c>
      <c r="E77" s="192">
        <v>251756798709</v>
      </c>
      <c r="F77" s="192">
        <v>251756798709</v>
      </c>
      <c r="G77" s="192">
        <v>0</v>
      </c>
      <c r="H77" s="193">
        <v>0</v>
      </c>
    </row>
    <row r="78" spans="1:8" ht="12.75">
      <c r="A78" s="190" t="s">
        <v>110</v>
      </c>
      <c r="B78" s="191" t="s">
        <v>111</v>
      </c>
      <c r="C78" s="192">
        <v>200332227</v>
      </c>
      <c r="D78" s="192">
        <v>0</v>
      </c>
      <c r="E78" s="192">
        <v>6402663003</v>
      </c>
      <c r="F78" s="192">
        <v>3940154138</v>
      </c>
      <c r="G78" s="192">
        <v>2662841092</v>
      </c>
      <c r="H78" s="193">
        <v>0</v>
      </c>
    </row>
    <row r="79" spans="1:8" ht="12.75">
      <c r="A79" s="190" t="s">
        <v>112</v>
      </c>
      <c r="B79" s="191" t="s">
        <v>113</v>
      </c>
      <c r="C79" s="192">
        <v>0</v>
      </c>
      <c r="D79" s="192">
        <v>0</v>
      </c>
      <c r="E79" s="192">
        <v>561719504</v>
      </c>
      <c r="F79" s="192">
        <v>561719504</v>
      </c>
      <c r="G79" s="192">
        <v>0</v>
      </c>
      <c r="H79" s="193">
        <v>0</v>
      </c>
    </row>
    <row r="80" spans="1:8" ht="12.75">
      <c r="A80" s="190" t="s">
        <v>114</v>
      </c>
      <c r="B80" s="191" t="s">
        <v>115</v>
      </c>
      <c r="C80" s="192">
        <v>0</v>
      </c>
      <c r="D80" s="192">
        <v>0</v>
      </c>
      <c r="E80" s="192">
        <v>4473577642</v>
      </c>
      <c r="F80" s="192">
        <v>4473577642</v>
      </c>
      <c r="G80" s="192">
        <v>0</v>
      </c>
      <c r="H80" s="193">
        <v>0</v>
      </c>
    </row>
    <row r="81" spans="1:8" ht="12.75">
      <c r="A81" s="190" t="s">
        <v>114</v>
      </c>
      <c r="B81" s="191" t="s">
        <v>115</v>
      </c>
      <c r="C81" s="192">
        <v>102528406050</v>
      </c>
      <c r="D81" s="192">
        <v>0</v>
      </c>
      <c r="E81" s="192">
        <v>282209254721</v>
      </c>
      <c r="F81" s="192">
        <v>296876249179</v>
      </c>
      <c r="G81" s="192">
        <v>87861411592</v>
      </c>
      <c r="H81" s="193">
        <v>0</v>
      </c>
    </row>
    <row r="82" spans="1:8" ht="12.75">
      <c r="A82" s="190" t="s">
        <v>116</v>
      </c>
      <c r="B82" s="191" t="s">
        <v>117</v>
      </c>
      <c r="C82" s="192">
        <v>102153466273</v>
      </c>
      <c r="D82" s="192">
        <v>0</v>
      </c>
      <c r="E82" s="192">
        <v>247819290844</v>
      </c>
      <c r="F82" s="192">
        <v>264144827553</v>
      </c>
      <c r="G82" s="192">
        <v>85827929564</v>
      </c>
      <c r="H82" s="193">
        <v>0</v>
      </c>
    </row>
    <row r="83" spans="1:8" ht="12.75">
      <c r="A83" s="190" t="s">
        <v>118</v>
      </c>
      <c r="B83" s="191" t="s">
        <v>119</v>
      </c>
      <c r="C83" s="192">
        <v>0</v>
      </c>
      <c r="D83" s="192">
        <v>0</v>
      </c>
      <c r="E83" s="192">
        <v>3371192632</v>
      </c>
      <c r="F83" s="192">
        <v>3371192632</v>
      </c>
      <c r="G83" s="192">
        <v>0</v>
      </c>
      <c r="H83" s="193">
        <v>0</v>
      </c>
    </row>
    <row r="84" spans="1:8" ht="12.75">
      <c r="A84" s="190" t="s">
        <v>120</v>
      </c>
      <c r="B84" s="191" t="s">
        <v>121</v>
      </c>
      <c r="C84" s="192">
        <v>374939777</v>
      </c>
      <c r="D84" s="192">
        <v>0</v>
      </c>
      <c r="E84" s="192">
        <v>31018771245</v>
      </c>
      <c r="F84" s="192">
        <v>29360228994</v>
      </c>
      <c r="G84" s="192">
        <v>2033482028</v>
      </c>
      <c r="H84" s="193">
        <v>0</v>
      </c>
    </row>
    <row r="85" spans="1:8" ht="12.75">
      <c r="A85" s="190" t="s">
        <v>122</v>
      </c>
      <c r="B85" s="191" t="s">
        <v>123</v>
      </c>
      <c r="C85" s="192">
        <v>0</v>
      </c>
      <c r="D85" s="192">
        <v>0</v>
      </c>
      <c r="E85" s="192">
        <v>0</v>
      </c>
      <c r="F85" s="192">
        <v>1368057479</v>
      </c>
      <c r="G85" s="192">
        <v>0</v>
      </c>
      <c r="H85" s="193">
        <v>1368057479</v>
      </c>
    </row>
    <row r="86" spans="1:8" ht="12.75">
      <c r="A86" s="190" t="s">
        <v>124</v>
      </c>
      <c r="B86" s="191" t="s">
        <v>125</v>
      </c>
      <c r="C86" s="192">
        <v>3016041295</v>
      </c>
      <c r="D86" s="192">
        <v>0</v>
      </c>
      <c r="E86" s="192">
        <v>8279684805</v>
      </c>
      <c r="F86" s="192">
        <v>3016041295</v>
      </c>
      <c r="G86" s="192">
        <v>8279684805</v>
      </c>
      <c r="H86" s="193">
        <v>0</v>
      </c>
    </row>
    <row r="87" spans="1:8" ht="12.75">
      <c r="A87" s="190" t="s">
        <v>126</v>
      </c>
      <c r="B87" s="191" t="s">
        <v>127</v>
      </c>
      <c r="C87" s="192">
        <v>3016041295</v>
      </c>
      <c r="D87" s="192">
        <v>0</v>
      </c>
      <c r="E87" s="192">
        <v>8279684805</v>
      </c>
      <c r="F87" s="192">
        <v>3016041295</v>
      </c>
      <c r="G87" s="192">
        <v>8279684805</v>
      </c>
      <c r="H87" s="193">
        <v>0</v>
      </c>
    </row>
    <row r="88" spans="1:8" ht="12.75">
      <c r="A88" s="190" t="s">
        <v>128</v>
      </c>
      <c r="B88" s="191" t="s">
        <v>129</v>
      </c>
      <c r="C88" s="192">
        <v>320055570487</v>
      </c>
      <c r="D88" s="192">
        <v>0</v>
      </c>
      <c r="E88" s="192">
        <v>7104172273</v>
      </c>
      <c r="F88" s="192">
        <v>21251831626</v>
      </c>
      <c r="G88" s="192">
        <v>305907911134</v>
      </c>
      <c r="H88" s="193">
        <v>0</v>
      </c>
    </row>
    <row r="89" spans="1:8" ht="12.75">
      <c r="A89" s="190" t="s">
        <v>130</v>
      </c>
      <c r="B89" s="191" t="s">
        <v>131</v>
      </c>
      <c r="C89" s="192">
        <v>89388876442</v>
      </c>
      <c r="D89" s="192">
        <v>0</v>
      </c>
      <c r="E89" s="192">
        <v>4618137728</v>
      </c>
      <c r="F89" s="192">
        <v>123921879</v>
      </c>
      <c r="G89" s="192">
        <v>93883092291</v>
      </c>
      <c r="H89" s="193">
        <v>0</v>
      </c>
    </row>
    <row r="90" spans="1:8" ht="12.75">
      <c r="A90" s="190" t="s">
        <v>132</v>
      </c>
      <c r="B90" s="191" t="s">
        <v>133</v>
      </c>
      <c r="C90" s="192">
        <v>22383970194</v>
      </c>
      <c r="D90" s="192">
        <v>0</v>
      </c>
      <c r="E90" s="192">
        <v>2196754545</v>
      </c>
      <c r="F90" s="192">
        <v>2489464691</v>
      </c>
      <c r="G90" s="192">
        <v>22091260048</v>
      </c>
      <c r="H90" s="193">
        <v>0</v>
      </c>
    </row>
    <row r="91" spans="1:8" ht="12.75">
      <c r="A91" s="190" t="s">
        <v>134</v>
      </c>
      <c r="B91" s="191" t="s">
        <v>135</v>
      </c>
      <c r="C91" s="192">
        <v>12620443237</v>
      </c>
      <c r="D91" s="192">
        <v>0</v>
      </c>
      <c r="E91" s="192">
        <v>0</v>
      </c>
      <c r="F91" s="192">
        <v>458845562</v>
      </c>
      <c r="G91" s="192">
        <v>12161597675</v>
      </c>
      <c r="H91" s="193">
        <v>0</v>
      </c>
    </row>
    <row r="92" spans="1:8" ht="12.75">
      <c r="A92" s="190" t="s">
        <v>136</v>
      </c>
      <c r="B92" s="191" t="s">
        <v>137</v>
      </c>
      <c r="C92" s="192">
        <v>370794950</v>
      </c>
      <c r="D92" s="192">
        <v>0</v>
      </c>
      <c r="E92" s="192">
        <v>33500000</v>
      </c>
      <c r="F92" s="192">
        <v>93586258</v>
      </c>
      <c r="G92" s="192">
        <v>310708692</v>
      </c>
      <c r="H92" s="193">
        <v>0</v>
      </c>
    </row>
    <row r="93" spans="1:8" ht="12.75">
      <c r="A93" s="190" t="s">
        <v>138</v>
      </c>
      <c r="B93" s="191" t="s">
        <v>139</v>
      </c>
      <c r="C93" s="192">
        <v>188157973877</v>
      </c>
      <c r="D93" s="192">
        <v>0</v>
      </c>
      <c r="E93" s="192">
        <v>0</v>
      </c>
      <c r="F93" s="192">
        <v>17848487835</v>
      </c>
      <c r="G93" s="192">
        <v>170309486042</v>
      </c>
      <c r="H93" s="193">
        <v>0</v>
      </c>
    </row>
    <row r="94" spans="1:8" ht="12.75">
      <c r="A94" s="190" t="s">
        <v>140</v>
      </c>
      <c r="B94" s="191" t="s">
        <v>141</v>
      </c>
      <c r="C94" s="192">
        <v>7133511787</v>
      </c>
      <c r="D94" s="192">
        <v>0</v>
      </c>
      <c r="E94" s="192">
        <v>255780000</v>
      </c>
      <c r="F94" s="192">
        <v>237525401</v>
      </c>
      <c r="G94" s="192">
        <v>7151766386</v>
      </c>
      <c r="H94" s="193">
        <v>0</v>
      </c>
    </row>
    <row r="95" spans="1:8" ht="12.75">
      <c r="A95" s="190" t="s">
        <v>142</v>
      </c>
      <c r="B95" s="191" t="s">
        <v>143</v>
      </c>
      <c r="C95" s="192">
        <v>465469000</v>
      </c>
      <c r="D95" s="192">
        <v>0</v>
      </c>
      <c r="E95" s="192">
        <v>0</v>
      </c>
      <c r="F95" s="192">
        <v>0</v>
      </c>
      <c r="G95" s="192">
        <v>465469000</v>
      </c>
      <c r="H95" s="193">
        <v>0</v>
      </c>
    </row>
    <row r="96" spans="1:8" ht="12.75">
      <c r="A96" s="190" t="s">
        <v>144</v>
      </c>
      <c r="B96" s="191" t="s">
        <v>145</v>
      </c>
      <c r="C96" s="192">
        <v>385469000</v>
      </c>
      <c r="D96" s="192">
        <v>0</v>
      </c>
      <c r="E96" s="192">
        <v>0</v>
      </c>
      <c r="F96" s="192">
        <v>0</v>
      </c>
      <c r="G96" s="192">
        <v>385469000</v>
      </c>
      <c r="H96" s="193">
        <v>0</v>
      </c>
    </row>
    <row r="97" spans="1:8" ht="12.75">
      <c r="A97" s="190" t="s">
        <v>146</v>
      </c>
      <c r="B97" s="191" t="s">
        <v>147</v>
      </c>
      <c r="C97" s="192">
        <v>80000000</v>
      </c>
      <c r="D97" s="192">
        <v>0</v>
      </c>
      <c r="E97" s="192">
        <v>0</v>
      </c>
      <c r="F97" s="192">
        <v>0</v>
      </c>
      <c r="G97" s="192">
        <v>80000000</v>
      </c>
      <c r="H97" s="193">
        <v>0</v>
      </c>
    </row>
    <row r="98" spans="1:8" ht="12.75">
      <c r="A98" s="190" t="s">
        <v>148</v>
      </c>
      <c r="B98" s="191" t="s">
        <v>149</v>
      </c>
      <c r="C98" s="192">
        <v>0</v>
      </c>
      <c r="D98" s="192">
        <v>152447060738</v>
      </c>
      <c r="E98" s="192">
        <v>13238817216</v>
      </c>
      <c r="F98" s="192">
        <v>19085401210</v>
      </c>
      <c r="G98" s="192">
        <v>0</v>
      </c>
      <c r="H98" s="193">
        <v>158293644732</v>
      </c>
    </row>
    <row r="99" spans="1:8" ht="12.75">
      <c r="A99" s="190" t="s">
        <v>150</v>
      </c>
      <c r="B99" s="191" t="s">
        <v>151</v>
      </c>
      <c r="C99" s="192">
        <v>0</v>
      </c>
      <c r="D99" s="192">
        <v>152336185071</v>
      </c>
      <c r="E99" s="192">
        <v>13238817216</v>
      </c>
      <c r="F99" s="192">
        <v>19077729977</v>
      </c>
      <c r="G99" s="192">
        <v>0</v>
      </c>
      <c r="H99" s="193">
        <v>158175097832</v>
      </c>
    </row>
    <row r="100" spans="1:8" ht="12.75">
      <c r="A100" s="190" t="s">
        <v>152</v>
      </c>
      <c r="B100" s="191" t="s">
        <v>153</v>
      </c>
      <c r="C100" s="192">
        <v>0</v>
      </c>
      <c r="D100" s="192">
        <v>36024219581</v>
      </c>
      <c r="E100" s="192">
        <v>113363529</v>
      </c>
      <c r="F100" s="192">
        <v>6238573527</v>
      </c>
      <c r="G100" s="192">
        <v>0</v>
      </c>
      <c r="H100" s="193">
        <v>42149429579</v>
      </c>
    </row>
    <row r="101" spans="1:8" ht="12.75">
      <c r="A101" s="190" t="s">
        <v>154</v>
      </c>
      <c r="B101" s="191" t="s">
        <v>155</v>
      </c>
      <c r="C101" s="192">
        <v>0</v>
      </c>
      <c r="D101" s="192">
        <v>16633296481</v>
      </c>
      <c r="E101" s="192">
        <v>2449995118</v>
      </c>
      <c r="F101" s="192">
        <v>1550542286</v>
      </c>
      <c r="G101" s="192">
        <v>0</v>
      </c>
      <c r="H101" s="193">
        <v>15733843649</v>
      </c>
    </row>
    <row r="102" spans="1:8" ht="12.75">
      <c r="A102" s="190" t="s">
        <v>156</v>
      </c>
      <c r="B102" s="191" t="s">
        <v>157</v>
      </c>
      <c r="C102" s="192">
        <v>0</v>
      </c>
      <c r="D102" s="192">
        <v>8874011661</v>
      </c>
      <c r="E102" s="192">
        <v>458845562</v>
      </c>
      <c r="F102" s="192">
        <v>929881132</v>
      </c>
      <c r="G102" s="192">
        <v>0</v>
      </c>
      <c r="H102" s="193">
        <v>9345047231</v>
      </c>
    </row>
    <row r="103" spans="1:8" ht="12.75">
      <c r="A103" s="190" t="s">
        <v>158</v>
      </c>
      <c r="B103" s="191" t="s">
        <v>159</v>
      </c>
      <c r="C103" s="192">
        <v>0</v>
      </c>
      <c r="D103" s="192">
        <v>253275764</v>
      </c>
      <c r="E103" s="192">
        <v>91588606</v>
      </c>
      <c r="F103" s="192">
        <v>33185041</v>
      </c>
      <c r="G103" s="192">
        <v>0</v>
      </c>
      <c r="H103" s="193">
        <v>194872199</v>
      </c>
    </row>
    <row r="104" spans="1:8" ht="12.75">
      <c r="A104" s="190" t="s">
        <v>160</v>
      </c>
      <c r="B104" s="191" t="s">
        <v>161</v>
      </c>
      <c r="C104" s="192">
        <v>0</v>
      </c>
      <c r="D104" s="192">
        <v>87536744069</v>
      </c>
      <c r="E104" s="192">
        <v>9955904988</v>
      </c>
      <c r="F104" s="192">
        <v>9590272990</v>
      </c>
      <c r="G104" s="192">
        <v>0</v>
      </c>
      <c r="H104" s="193">
        <v>87171112071</v>
      </c>
    </row>
    <row r="105" spans="1:8" ht="12.75">
      <c r="A105" s="190" t="s">
        <v>162</v>
      </c>
      <c r="B105" s="191" t="s">
        <v>163</v>
      </c>
      <c r="C105" s="192">
        <v>0</v>
      </c>
      <c r="D105" s="192">
        <v>3014637515</v>
      </c>
      <c r="E105" s="192">
        <v>169119413</v>
      </c>
      <c r="F105" s="192">
        <v>735275001</v>
      </c>
      <c r="G105" s="192">
        <v>0</v>
      </c>
      <c r="H105" s="193">
        <v>3580793103</v>
      </c>
    </row>
    <row r="106" spans="1:8" ht="12.75">
      <c r="A106" s="190" t="s">
        <v>164</v>
      </c>
      <c r="B106" s="191" t="s">
        <v>165</v>
      </c>
      <c r="C106" s="192">
        <v>0</v>
      </c>
      <c r="D106" s="192">
        <v>110875667</v>
      </c>
      <c r="E106" s="192">
        <v>0</v>
      </c>
      <c r="F106" s="192">
        <v>7671233</v>
      </c>
      <c r="G106" s="192">
        <v>0</v>
      </c>
      <c r="H106" s="193">
        <v>118546900</v>
      </c>
    </row>
    <row r="107" spans="1:8" ht="12.75">
      <c r="A107" s="190" t="s">
        <v>166</v>
      </c>
      <c r="B107" s="191" t="s">
        <v>167</v>
      </c>
      <c r="C107" s="192">
        <v>0</v>
      </c>
      <c r="D107" s="192">
        <v>38546900</v>
      </c>
      <c r="E107" s="192">
        <v>0</v>
      </c>
      <c r="F107" s="192">
        <v>0</v>
      </c>
      <c r="G107" s="192">
        <v>0</v>
      </c>
      <c r="H107" s="193">
        <v>38546900</v>
      </c>
    </row>
    <row r="108" spans="1:8" ht="12.75">
      <c r="A108" s="190" t="s">
        <v>168</v>
      </c>
      <c r="B108" s="191" t="s">
        <v>169</v>
      </c>
      <c r="C108" s="192">
        <v>0</v>
      </c>
      <c r="D108" s="192">
        <v>72328767</v>
      </c>
      <c r="E108" s="192">
        <v>0</v>
      </c>
      <c r="F108" s="192">
        <v>7671233</v>
      </c>
      <c r="G108" s="192">
        <v>0</v>
      </c>
      <c r="H108" s="193">
        <v>80000000</v>
      </c>
    </row>
    <row r="109" spans="1:8" ht="12.75">
      <c r="A109" s="190" t="s">
        <v>170</v>
      </c>
      <c r="B109" s="191" t="s">
        <v>171</v>
      </c>
      <c r="C109" s="192">
        <v>436803520060</v>
      </c>
      <c r="D109" s="192">
        <v>0</v>
      </c>
      <c r="E109" s="192">
        <v>189000000000</v>
      </c>
      <c r="F109" s="192">
        <v>7361800000</v>
      </c>
      <c r="G109" s="192">
        <v>618441720060</v>
      </c>
      <c r="H109" s="193">
        <v>0</v>
      </c>
    </row>
    <row r="110" spans="1:8" ht="12.75">
      <c r="A110" s="190" t="s">
        <v>172</v>
      </c>
      <c r="B110" s="191" t="s">
        <v>173</v>
      </c>
      <c r="C110" s="192">
        <v>18404500000</v>
      </c>
      <c r="D110" s="192">
        <v>0</v>
      </c>
      <c r="E110" s="192">
        <v>0</v>
      </c>
      <c r="F110" s="192">
        <v>7361800000</v>
      </c>
      <c r="G110" s="192">
        <v>11042700000</v>
      </c>
      <c r="H110" s="193">
        <v>0</v>
      </c>
    </row>
    <row r="111" spans="1:8" ht="12.75">
      <c r="A111" s="190" t="s">
        <v>174</v>
      </c>
      <c r="B111" s="191" t="s">
        <v>175</v>
      </c>
      <c r="C111" s="192">
        <v>418399020060</v>
      </c>
      <c r="D111" s="192">
        <v>0</v>
      </c>
      <c r="E111" s="192">
        <v>189000000000</v>
      </c>
      <c r="F111" s="192">
        <v>0</v>
      </c>
      <c r="G111" s="192">
        <v>607399020060</v>
      </c>
      <c r="H111" s="193">
        <v>0</v>
      </c>
    </row>
    <row r="112" spans="1:8" ht="12.75">
      <c r="A112" s="190" t="s">
        <v>176</v>
      </c>
      <c r="B112" s="191" t="s">
        <v>177</v>
      </c>
      <c r="C112" s="192">
        <v>93012300000</v>
      </c>
      <c r="D112" s="192">
        <v>0</v>
      </c>
      <c r="E112" s="192">
        <v>913920000</v>
      </c>
      <c r="F112" s="192">
        <v>0</v>
      </c>
      <c r="G112" s="192">
        <v>93926220000</v>
      </c>
      <c r="H112" s="193">
        <v>0</v>
      </c>
    </row>
    <row r="113" spans="1:8" ht="12.75">
      <c r="A113" s="190" t="s">
        <v>178</v>
      </c>
      <c r="B113" s="191" t="s">
        <v>177</v>
      </c>
      <c r="C113" s="192">
        <v>93012300000</v>
      </c>
      <c r="D113" s="192">
        <v>0</v>
      </c>
      <c r="E113" s="192">
        <v>913920000</v>
      </c>
      <c r="F113" s="192">
        <v>0</v>
      </c>
      <c r="G113" s="192">
        <v>93926220000</v>
      </c>
      <c r="H113" s="193">
        <v>0</v>
      </c>
    </row>
    <row r="114" spans="1:8" ht="12.75">
      <c r="A114" s="190" t="s">
        <v>179</v>
      </c>
      <c r="B114" s="191" t="s">
        <v>180</v>
      </c>
      <c r="C114" s="192">
        <v>28085000000</v>
      </c>
      <c r="D114" s="192">
        <v>0</v>
      </c>
      <c r="E114" s="192">
        <v>0</v>
      </c>
      <c r="F114" s="192">
        <v>0</v>
      </c>
      <c r="G114" s="192">
        <v>28085000000</v>
      </c>
      <c r="H114" s="193">
        <v>0</v>
      </c>
    </row>
    <row r="115" spans="1:8" ht="12.75">
      <c r="A115" s="190" t="s">
        <v>181</v>
      </c>
      <c r="B115" s="191" t="s">
        <v>182</v>
      </c>
      <c r="C115" s="192">
        <v>12000000000</v>
      </c>
      <c r="D115" s="192">
        <v>0</v>
      </c>
      <c r="E115" s="192">
        <v>0</v>
      </c>
      <c r="F115" s="192">
        <v>0</v>
      </c>
      <c r="G115" s="192">
        <v>12000000000</v>
      </c>
      <c r="H115" s="193">
        <v>0</v>
      </c>
    </row>
    <row r="116" spans="1:8" ht="12.75">
      <c r="A116" s="190" t="s">
        <v>183</v>
      </c>
      <c r="B116" s="191" t="s">
        <v>184</v>
      </c>
      <c r="C116" s="192">
        <v>22000000000</v>
      </c>
      <c r="D116" s="192">
        <v>0</v>
      </c>
      <c r="E116" s="192">
        <v>0</v>
      </c>
      <c r="F116" s="192">
        <v>0</v>
      </c>
      <c r="G116" s="192">
        <v>22000000000</v>
      </c>
      <c r="H116" s="193">
        <v>0</v>
      </c>
    </row>
    <row r="117" spans="1:8" ht="12.75">
      <c r="A117" s="190" t="s">
        <v>185</v>
      </c>
      <c r="B117" s="191" t="s">
        <v>186</v>
      </c>
      <c r="C117" s="192">
        <v>25923300000</v>
      </c>
      <c r="D117" s="192">
        <v>0</v>
      </c>
      <c r="E117" s="192">
        <v>913920000</v>
      </c>
      <c r="F117" s="192">
        <v>0</v>
      </c>
      <c r="G117" s="192">
        <v>26837220000</v>
      </c>
      <c r="H117" s="193">
        <v>0</v>
      </c>
    </row>
    <row r="118" spans="1:8" ht="12.75">
      <c r="A118" s="190" t="s">
        <v>187</v>
      </c>
      <c r="B118" s="191" t="s">
        <v>188</v>
      </c>
      <c r="C118" s="192">
        <v>2004000000</v>
      </c>
      <c r="D118" s="192">
        <v>0</v>
      </c>
      <c r="E118" s="192">
        <v>0</v>
      </c>
      <c r="F118" s="192">
        <v>0</v>
      </c>
      <c r="G118" s="192">
        <v>2004000000</v>
      </c>
      <c r="H118" s="193">
        <v>0</v>
      </c>
    </row>
    <row r="119" spans="1:8" ht="12.75">
      <c r="A119" s="190" t="s">
        <v>189</v>
      </c>
      <c r="B119" s="191" t="s">
        <v>190</v>
      </c>
      <c r="C119" s="192">
        <v>3000000000</v>
      </c>
      <c r="D119" s="192">
        <v>0</v>
      </c>
      <c r="E119" s="192">
        <v>0</v>
      </c>
      <c r="F119" s="192">
        <v>0</v>
      </c>
      <c r="G119" s="192">
        <v>3000000000</v>
      </c>
      <c r="H119" s="193">
        <v>0</v>
      </c>
    </row>
    <row r="120" spans="1:8" ht="12.75">
      <c r="A120" s="190" t="s">
        <v>191</v>
      </c>
      <c r="B120" s="191" t="s">
        <v>192</v>
      </c>
      <c r="C120" s="192">
        <v>0</v>
      </c>
      <c r="D120" s="192">
        <v>5921588035</v>
      </c>
      <c r="E120" s="192">
        <v>0</v>
      </c>
      <c r="F120" s="192">
        <v>12035687181</v>
      </c>
      <c r="G120" s="192">
        <v>0</v>
      </c>
      <c r="H120" s="193">
        <v>17957275216</v>
      </c>
    </row>
    <row r="121" spans="1:8" ht="12.75">
      <c r="A121" s="190" t="s">
        <v>193</v>
      </c>
      <c r="B121" s="191" t="s">
        <v>194</v>
      </c>
      <c r="C121" s="192">
        <v>187763668264</v>
      </c>
      <c r="D121" s="192">
        <v>0</v>
      </c>
      <c r="E121" s="192">
        <v>65167869262</v>
      </c>
      <c r="F121" s="192">
        <v>11929860734</v>
      </c>
      <c r="G121" s="192">
        <v>241001676792</v>
      </c>
      <c r="H121" s="193">
        <v>0</v>
      </c>
    </row>
    <row r="122" spans="1:8" ht="12.75">
      <c r="A122" s="190" t="s">
        <v>195</v>
      </c>
      <c r="B122" s="191" t="s">
        <v>196</v>
      </c>
      <c r="C122" s="192">
        <v>7316912092</v>
      </c>
      <c r="D122" s="192">
        <v>0</v>
      </c>
      <c r="E122" s="192">
        <v>7315716812</v>
      </c>
      <c r="F122" s="192">
        <v>10264968091</v>
      </c>
      <c r="G122" s="192">
        <v>4367660813</v>
      </c>
      <c r="H122" s="193">
        <v>0</v>
      </c>
    </row>
    <row r="123" spans="1:8" ht="12.75">
      <c r="A123" s="190" t="s">
        <v>197</v>
      </c>
      <c r="B123" s="191" t="s">
        <v>198</v>
      </c>
      <c r="C123" s="192">
        <v>0</v>
      </c>
      <c r="D123" s="192">
        <v>61000000000</v>
      </c>
      <c r="E123" s="192">
        <v>261258852489</v>
      </c>
      <c r="F123" s="192">
        <v>235258852489</v>
      </c>
      <c r="G123" s="192">
        <v>0</v>
      </c>
      <c r="H123" s="193">
        <v>35000000000</v>
      </c>
    </row>
    <row r="124" spans="1:8" ht="12.75">
      <c r="A124" s="190" t="s">
        <v>199</v>
      </c>
      <c r="B124" s="191" t="s">
        <v>200</v>
      </c>
      <c r="C124" s="192">
        <v>0</v>
      </c>
      <c r="D124" s="192">
        <v>61000000000</v>
      </c>
      <c r="E124" s="192">
        <v>250701352489</v>
      </c>
      <c r="F124" s="192">
        <v>224701352489</v>
      </c>
      <c r="G124" s="192">
        <v>0</v>
      </c>
      <c r="H124" s="193">
        <v>35000000000</v>
      </c>
    </row>
    <row r="125" spans="1:8" ht="12.75">
      <c r="A125" s="190" t="s">
        <v>201</v>
      </c>
      <c r="B125" s="191" t="s">
        <v>202</v>
      </c>
      <c r="C125" s="192">
        <v>0</v>
      </c>
      <c r="D125" s="192">
        <v>0</v>
      </c>
      <c r="E125" s="192">
        <v>0</v>
      </c>
      <c r="F125" s="192">
        <v>5000000000</v>
      </c>
      <c r="G125" s="192">
        <v>0</v>
      </c>
      <c r="H125" s="193">
        <v>5000000000</v>
      </c>
    </row>
    <row r="126" spans="1:8" ht="12.75">
      <c r="A126" s="190" t="s">
        <v>203</v>
      </c>
      <c r="B126" s="191" t="s">
        <v>204</v>
      </c>
      <c r="C126" s="192">
        <v>0</v>
      </c>
      <c r="D126" s="192">
        <v>0</v>
      </c>
      <c r="E126" s="192">
        <v>16000000000</v>
      </c>
      <c r="F126" s="192">
        <v>26000000000</v>
      </c>
      <c r="G126" s="192">
        <v>0</v>
      </c>
      <c r="H126" s="193">
        <v>10000000000</v>
      </c>
    </row>
    <row r="127" spans="1:8" ht="12.75">
      <c r="A127" s="190" t="s">
        <v>205</v>
      </c>
      <c r="B127" s="191" t="s">
        <v>206</v>
      </c>
      <c r="C127" s="192">
        <v>0</v>
      </c>
      <c r="D127" s="192">
        <v>61000000000</v>
      </c>
      <c r="E127" s="192">
        <v>203801352489</v>
      </c>
      <c r="F127" s="192">
        <v>152801352489</v>
      </c>
      <c r="G127" s="192">
        <v>0</v>
      </c>
      <c r="H127" s="193">
        <v>10000000000</v>
      </c>
    </row>
    <row r="128" spans="1:8" ht="12.75">
      <c r="A128" s="190" t="s">
        <v>207</v>
      </c>
      <c r="B128" s="191" t="s">
        <v>208</v>
      </c>
      <c r="C128" s="192">
        <v>0</v>
      </c>
      <c r="D128" s="192">
        <v>0</v>
      </c>
      <c r="E128" s="192">
        <v>30900000000</v>
      </c>
      <c r="F128" s="192">
        <v>40900000000</v>
      </c>
      <c r="G128" s="192">
        <v>0</v>
      </c>
      <c r="H128" s="193">
        <v>10000000000</v>
      </c>
    </row>
    <row r="129" spans="1:8" ht="12.75">
      <c r="A129" s="190" t="s">
        <v>209</v>
      </c>
      <c r="B129" s="191" t="s">
        <v>210</v>
      </c>
      <c r="C129" s="192">
        <v>0</v>
      </c>
      <c r="D129" s="192">
        <v>0</v>
      </c>
      <c r="E129" s="192">
        <v>10557500000</v>
      </c>
      <c r="F129" s="192">
        <v>10557500000</v>
      </c>
      <c r="G129" s="192">
        <v>0</v>
      </c>
      <c r="H129" s="193">
        <v>0</v>
      </c>
    </row>
    <row r="130" spans="1:8" ht="12.75">
      <c r="A130" s="190" t="s">
        <v>211</v>
      </c>
      <c r="B130" s="191" t="s">
        <v>212</v>
      </c>
      <c r="C130" s="192">
        <v>0</v>
      </c>
      <c r="D130" s="192">
        <v>0</v>
      </c>
      <c r="E130" s="192">
        <v>10557500000</v>
      </c>
      <c r="F130" s="192">
        <v>10557500000</v>
      </c>
      <c r="G130" s="192">
        <v>0</v>
      </c>
      <c r="H130" s="193">
        <v>0</v>
      </c>
    </row>
    <row r="131" spans="1:8" ht="12.75">
      <c r="A131" s="190" t="s">
        <v>213</v>
      </c>
      <c r="B131" s="191" t="s">
        <v>214</v>
      </c>
      <c r="C131" s="192">
        <v>0</v>
      </c>
      <c r="D131" s="192">
        <v>5508419620</v>
      </c>
      <c r="E131" s="192">
        <v>5508419620</v>
      </c>
      <c r="F131" s="192">
        <v>5613197609</v>
      </c>
      <c r="G131" s="192">
        <v>0</v>
      </c>
      <c r="H131" s="193">
        <v>5613197609</v>
      </c>
    </row>
    <row r="132" spans="1:8" ht="12.75">
      <c r="A132" s="190" t="s">
        <v>215</v>
      </c>
      <c r="B132" s="191" t="s">
        <v>216</v>
      </c>
      <c r="C132" s="192">
        <v>0</v>
      </c>
      <c r="D132" s="192">
        <v>5508419620</v>
      </c>
      <c r="E132" s="192">
        <v>5508419620</v>
      </c>
      <c r="F132" s="192">
        <v>5613197609</v>
      </c>
      <c r="G132" s="192">
        <v>0</v>
      </c>
      <c r="H132" s="193">
        <v>5613197609</v>
      </c>
    </row>
    <row r="133" spans="1:8" ht="12.75">
      <c r="A133" s="190" t="s">
        <v>217</v>
      </c>
      <c r="B133" s="191" t="s">
        <v>218</v>
      </c>
      <c r="C133" s="192">
        <v>0</v>
      </c>
      <c r="D133" s="192">
        <v>1047908000</v>
      </c>
      <c r="E133" s="192">
        <v>1047908000</v>
      </c>
      <c r="F133" s="192">
        <v>1152686000</v>
      </c>
      <c r="G133" s="192">
        <v>0</v>
      </c>
      <c r="H133" s="193">
        <v>1152686000</v>
      </c>
    </row>
    <row r="134" spans="1:8" ht="12.75">
      <c r="A134" s="190" t="s">
        <v>219</v>
      </c>
      <c r="B134" s="191" t="s">
        <v>220</v>
      </c>
      <c r="C134" s="192">
        <v>0</v>
      </c>
      <c r="D134" s="192">
        <v>2020511620</v>
      </c>
      <c r="E134" s="192">
        <v>2020511620</v>
      </c>
      <c r="F134" s="192">
        <v>2020511609</v>
      </c>
      <c r="G134" s="192">
        <v>0</v>
      </c>
      <c r="H134" s="193">
        <v>2020511609</v>
      </c>
    </row>
    <row r="135" spans="1:8" ht="12.75">
      <c r="A135" s="190" t="s">
        <v>221</v>
      </c>
      <c r="B135" s="191" t="s">
        <v>222</v>
      </c>
      <c r="C135" s="192">
        <v>0</v>
      </c>
      <c r="D135" s="192">
        <v>2440000000</v>
      </c>
      <c r="E135" s="192">
        <v>2440000000</v>
      </c>
      <c r="F135" s="192">
        <v>2440000000</v>
      </c>
      <c r="G135" s="192">
        <v>0</v>
      </c>
      <c r="H135" s="193">
        <v>2440000000</v>
      </c>
    </row>
    <row r="136" spans="1:8" ht="12.75">
      <c r="A136" s="190" t="s">
        <v>223</v>
      </c>
      <c r="B136" s="191" t="s">
        <v>224</v>
      </c>
      <c r="C136" s="192">
        <v>8078261099</v>
      </c>
      <c r="D136" s="192">
        <v>9074563598</v>
      </c>
      <c r="E136" s="192">
        <v>103101989533</v>
      </c>
      <c r="F136" s="192">
        <v>105762435397</v>
      </c>
      <c r="G136" s="192">
        <v>2479174128</v>
      </c>
      <c r="H136" s="193">
        <v>6135922491</v>
      </c>
    </row>
    <row r="137" spans="1:8" ht="12.75">
      <c r="A137" s="190" t="s">
        <v>225</v>
      </c>
      <c r="B137" s="191" t="s">
        <v>226</v>
      </c>
      <c r="C137" s="192">
        <v>8078261099</v>
      </c>
      <c r="D137" s="192">
        <v>9074563598</v>
      </c>
      <c r="E137" s="192">
        <v>103101989533</v>
      </c>
      <c r="F137" s="192">
        <v>105762435397</v>
      </c>
      <c r="G137" s="192">
        <v>2479174128</v>
      </c>
      <c r="H137" s="193">
        <v>6135922491</v>
      </c>
    </row>
    <row r="138" spans="1:8" ht="12.75">
      <c r="A138" s="190" t="s">
        <v>227</v>
      </c>
      <c r="B138" s="191" t="s">
        <v>228</v>
      </c>
      <c r="C138" s="192">
        <v>5670096039</v>
      </c>
      <c r="D138" s="192">
        <v>3291435036</v>
      </c>
      <c r="E138" s="192">
        <v>86387973891</v>
      </c>
      <c r="F138" s="192">
        <v>88373530281</v>
      </c>
      <c r="G138" s="192">
        <v>1407815068</v>
      </c>
      <c r="H138" s="193">
        <v>1014710455</v>
      </c>
    </row>
    <row r="139" spans="1:8" ht="12.75">
      <c r="A139" s="190" t="s">
        <v>229</v>
      </c>
      <c r="B139" s="191" t="s">
        <v>230</v>
      </c>
      <c r="C139" s="192">
        <v>5670096039</v>
      </c>
      <c r="D139" s="192">
        <v>3291435036</v>
      </c>
      <c r="E139" s="192">
        <v>86387973891</v>
      </c>
      <c r="F139" s="192">
        <v>88373530281</v>
      </c>
      <c r="G139" s="192">
        <v>1407815068</v>
      </c>
      <c r="H139" s="193">
        <v>1014710455</v>
      </c>
    </row>
    <row r="140" spans="1:8" ht="12.75">
      <c r="A140" s="190" t="s">
        <v>231</v>
      </c>
      <c r="B140" s="191" t="s">
        <v>232</v>
      </c>
      <c r="C140" s="192">
        <v>2408165060</v>
      </c>
      <c r="D140" s="192">
        <v>5783128562</v>
      </c>
      <c r="E140" s="192">
        <v>16714015642</v>
      </c>
      <c r="F140" s="192">
        <v>17388905116</v>
      </c>
      <c r="G140" s="192">
        <v>1071359060</v>
      </c>
      <c r="H140" s="193">
        <v>5121212036</v>
      </c>
    </row>
    <row r="141" spans="1:8" ht="12.75">
      <c r="A141" s="190" t="s">
        <v>233</v>
      </c>
      <c r="B141" s="191" t="s">
        <v>234</v>
      </c>
      <c r="C141" s="192">
        <v>2408165060</v>
      </c>
      <c r="D141" s="192">
        <v>5783128562</v>
      </c>
      <c r="E141" s="192">
        <v>16714015642</v>
      </c>
      <c r="F141" s="192">
        <v>17388905116</v>
      </c>
      <c r="G141" s="192">
        <v>1071359060</v>
      </c>
      <c r="H141" s="193">
        <v>5121212036</v>
      </c>
    </row>
    <row r="142" spans="1:8" ht="12.75">
      <c r="A142" s="190" t="s">
        <v>235</v>
      </c>
      <c r="B142" s="191" t="s">
        <v>236</v>
      </c>
      <c r="C142" s="192">
        <v>0</v>
      </c>
      <c r="D142" s="192">
        <v>58807685358</v>
      </c>
      <c r="E142" s="192">
        <v>74890155191</v>
      </c>
      <c r="F142" s="192">
        <v>28425694430</v>
      </c>
      <c r="G142" s="192">
        <v>677840026</v>
      </c>
      <c r="H142" s="193">
        <v>13021064623</v>
      </c>
    </row>
    <row r="143" spans="1:8" ht="12.75">
      <c r="A143" s="190" t="s">
        <v>237</v>
      </c>
      <c r="B143" s="191" t="s">
        <v>238</v>
      </c>
      <c r="C143" s="192">
        <v>0</v>
      </c>
      <c r="D143" s="192">
        <v>255456511</v>
      </c>
      <c r="E143" s="192">
        <v>3666479838</v>
      </c>
      <c r="F143" s="192">
        <v>2859893989</v>
      </c>
      <c r="G143" s="192">
        <v>551129338</v>
      </c>
      <c r="H143" s="193">
        <v>0</v>
      </c>
    </row>
    <row r="144" spans="1:8" ht="12.75">
      <c r="A144" s="190" t="s">
        <v>239</v>
      </c>
      <c r="B144" s="191" t="s">
        <v>240</v>
      </c>
      <c r="C144" s="192">
        <v>0</v>
      </c>
      <c r="D144" s="192">
        <v>255456511</v>
      </c>
      <c r="E144" s="192">
        <v>3666479838</v>
      </c>
      <c r="F144" s="192">
        <v>2859893989</v>
      </c>
      <c r="G144" s="192">
        <v>551129338</v>
      </c>
      <c r="H144" s="193">
        <v>0</v>
      </c>
    </row>
    <row r="145" spans="1:8" ht="12.75">
      <c r="A145" s="190" t="s">
        <v>241</v>
      </c>
      <c r="B145" s="191" t="s">
        <v>242</v>
      </c>
      <c r="C145" s="192">
        <v>0</v>
      </c>
      <c r="D145" s="192">
        <v>56008238008</v>
      </c>
      <c r="E145" s="192">
        <v>64864084438</v>
      </c>
      <c r="F145" s="192">
        <v>21876911053</v>
      </c>
      <c r="G145" s="192">
        <v>0</v>
      </c>
      <c r="H145" s="193">
        <v>13021064623</v>
      </c>
    </row>
    <row r="146" spans="1:8" ht="12.75">
      <c r="A146" s="190" t="s">
        <v>243</v>
      </c>
      <c r="B146" s="191" t="s">
        <v>244</v>
      </c>
      <c r="C146" s="192">
        <v>0</v>
      </c>
      <c r="D146" s="192">
        <v>2521701891</v>
      </c>
      <c r="E146" s="192">
        <v>3700462873</v>
      </c>
      <c r="F146" s="192">
        <v>1052050294</v>
      </c>
      <c r="G146" s="192">
        <v>126710688</v>
      </c>
      <c r="H146" s="193">
        <v>0</v>
      </c>
    </row>
    <row r="147" spans="1:8" ht="12.75">
      <c r="A147" s="190" t="s">
        <v>245</v>
      </c>
      <c r="B147" s="191" t="s">
        <v>246</v>
      </c>
      <c r="C147" s="192">
        <v>0</v>
      </c>
      <c r="D147" s="192">
        <v>7681440</v>
      </c>
      <c r="E147" s="192">
        <v>2613768239</v>
      </c>
      <c r="F147" s="192">
        <v>2606086799</v>
      </c>
      <c r="G147" s="192">
        <v>0</v>
      </c>
      <c r="H147" s="193">
        <v>0</v>
      </c>
    </row>
    <row r="148" spans="1:8" ht="12.75">
      <c r="A148" s="190" t="s">
        <v>247</v>
      </c>
      <c r="B148" s="191" t="s">
        <v>248</v>
      </c>
      <c r="C148" s="192">
        <v>0</v>
      </c>
      <c r="D148" s="192">
        <v>7681440</v>
      </c>
      <c r="E148" s="192">
        <v>2613768239</v>
      </c>
      <c r="F148" s="192">
        <v>2606086799</v>
      </c>
      <c r="G148" s="192">
        <v>0</v>
      </c>
      <c r="H148" s="193">
        <v>0</v>
      </c>
    </row>
    <row r="149" spans="1:8" ht="12.75">
      <c r="A149" s="190" t="s">
        <v>249</v>
      </c>
      <c r="B149" s="191" t="s">
        <v>250</v>
      </c>
      <c r="C149" s="192">
        <v>0</v>
      </c>
      <c r="D149" s="192">
        <v>14607508</v>
      </c>
      <c r="E149" s="192">
        <v>40359803</v>
      </c>
      <c r="F149" s="192">
        <v>25752295</v>
      </c>
      <c r="G149" s="192">
        <v>0</v>
      </c>
      <c r="H149" s="193">
        <v>0</v>
      </c>
    </row>
    <row r="150" spans="1:8" ht="12.75">
      <c r="A150" s="190" t="s">
        <v>251</v>
      </c>
      <c r="B150" s="191" t="s">
        <v>252</v>
      </c>
      <c r="C150" s="192">
        <v>0</v>
      </c>
      <c r="D150" s="192">
        <v>0</v>
      </c>
      <c r="E150" s="192">
        <v>11000000</v>
      </c>
      <c r="F150" s="192">
        <v>11000000</v>
      </c>
      <c r="G150" s="192">
        <v>0</v>
      </c>
      <c r="H150" s="193">
        <v>0</v>
      </c>
    </row>
    <row r="151" spans="1:8" ht="12.75">
      <c r="A151" s="190" t="s">
        <v>253</v>
      </c>
      <c r="B151" s="191" t="s">
        <v>254</v>
      </c>
      <c r="C151" s="192">
        <v>0</v>
      </c>
      <c r="D151" s="192">
        <v>14607508</v>
      </c>
      <c r="E151" s="192">
        <v>29359803</v>
      </c>
      <c r="F151" s="192">
        <v>14752295</v>
      </c>
      <c r="G151" s="192">
        <v>0</v>
      </c>
      <c r="H151" s="193">
        <v>0</v>
      </c>
    </row>
    <row r="152" spans="1:8" ht="12.75">
      <c r="A152" s="190" t="s">
        <v>255</v>
      </c>
      <c r="B152" s="191" t="s">
        <v>256</v>
      </c>
      <c r="C152" s="192">
        <v>0</v>
      </c>
      <c r="D152" s="192">
        <v>0</v>
      </c>
      <c r="E152" s="192">
        <v>5000000</v>
      </c>
      <c r="F152" s="192">
        <v>5000000</v>
      </c>
      <c r="G152" s="192">
        <v>0</v>
      </c>
      <c r="H152" s="193">
        <v>0</v>
      </c>
    </row>
    <row r="153" spans="1:8" ht="12.75">
      <c r="A153" s="190" t="s">
        <v>257</v>
      </c>
      <c r="B153" s="191" t="s">
        <v>258</v>
      </c>
      <c r="C153" s="192">
        <v>0</v>
      </c>
      <c r="D153" s="192">
        <v>0</v>
      </c>
      <c r="E153" s="192">
        <v>5000000</v>
      </c>
      <c r="F153" s="192">
        <v>5000000</v>
      </c>
      <c r="G153" s="192">
        <v>0</v>
      </c>
      <c r="H153" s="193">
        <v>0</v>
      </c>
    </row>
    <row r="154" spans="1:8" ht="12.75">
      <c r="A154" s="190" t="s">
        <v>259</v>
      </c>
      <c r="B154" s="191" t="s">
        <v>260</v>
      </c>
      <c r="C154" s="192">
        <v>0</v>
      </c>
      <c r="D154" s="192">
        <v>97488413790</v>
      </c>
      <c r="E154" s="192">
        <v>206697674347</v>
      </c>
      <c r="F154" s="192">
        <v>199821313226</v>
      </c>
      <c r="G154" s="192">
        <v>0</v>
      </c>
      <c r="H154" s="193">
        <v>90612052669</v>
      </c>
    </row>
    <row r="155" spans="1:8" ht="12.75">
      <c r="A155" s="190" t="s">
        <v>261</v>
      </c>
      <c r="B155" s="191" t="s">
        <v>262</v>
      </c>
      <c r="C155" s="192">
        <v>0</v>
      </c>
      <c r="D155" s="192">
        <v>96946759017</v>
      </c>
      <c r="E155" s="192">
        <v>196782779632</v>
      </c>
      <c r="F155" s="192">
        <v>189350206520</v>
      </c>
      <c r="G155" s="192">
        <v>0</v>
      </c>
      <c r="H155" s="193">
        <v>89514185905</v>
      </c>
    </row>
    <row r="156" spans="1:8" ht="12.75">
      <c r="A156" s="190" t="s">
        <v>263</v>
      </c>
      <c r="B156" s="191" t="s">
        <v>264</v>
      </c>
      <c r="C156" s="192">
        <v>0</v>
      </c>
      <c r="D156" s="192">
        <v>541654773</v>
      </c>
      <c r="E156" s="192">
        <v>9914894715</v>
      </c>
      <c r="F156" s="192">
        <v>10471106706</v>
      </c>
      <c r="G156" s="192">
        <v>0</v>
      </c>
      <c r="H156" s="193">
        <v>1097866764</v>
      </c>
    </row>
    <row r="157" spans="1:8" ht="12.75">
      <c r="A157" s="190" t="s">
        <v>265</v>
      </c>
      <c r="B157" s="191" t="s">
        <v>266</v>
      </c>
      <c r="C157" s="192">
        <v>0</v>
      </c>
      <c r="D157" s="192">
        <v>1498603525</v>
      </c>
      <c r="E157" s="192">
        <v>3534298553</v>
      </c>
      <c r="F157" s="192">
        <v>4523783522</v>
      </c>
      <c r="G157" s="192">
        <v>0</v>
      </c>
      <c r="H157" s="193">
        <v>2488088494</v>
      </c>
    </row>
    <row r="158" spans="1:8" ht="12.75">
      <c r="A158" s="190" t="s">
        <v>267</v>
      </c>
      <c r="B158" s="191" t="s">
        <v>268</v>
      </c>
      <c r="C158" s="192">
        <v>0</v>
      </c>
      <c r="D158" s="192">
        <v>1225876025</v>
      </c>
      <c r="E158" s="192">
        <v>2748081081</v>
      </c>
      <c r="F158" s="192">
        <v>2663441221</v>
      </c>
      <c r="G158" s="192">
        <v>0</v>
      </c>
      <c r="H158" s="193">
        <v>1141236165</v>
      </c>
    </row>
    <row r="159" spans="1:8" ht="12.75">
      <c r="A159" s="190" t="s">
        <v>269</v>
      </c>
      <c r="B159" s="191" t="s">
        <v>270</v>
      </c>
      <c r="C159" s="192">
        <v>0</v>
      </c>
      <c r="D159" s="192">
        <v>272727500</v>
      </c>
      <c r="E159" s="192">
        <v>786217472</v>
      </c>
      <c r="F159" s="192">
        <v>1860342301</v>
      </c>
      <c r="G159" s="192">
        <v>0</v>
      </c>
      <c r="H159" s="193">
        <v>1346852329</v>
      </c>
    </row>
    <row r="160" spans="1:8" ht="12.75">
      <c r="A160" s="190" t="s">
        <v>271</v>
      </c>
      <c r="B160" s="191" t="s">
        <v>272</v>
      </c>
      <c r="C160" s="192">
        <v>0</v>
      </c>
      <c r="D160" s="192">
        <v>10092019993</v>
      </c>
      <c r="E160" s="192">
        <v>10092019993</v>
      </c>
      <c r="F160" s="192">
        <v>6554672328</v>
      </c>
      <c r="G160" s="192">
        <v>0</v>
      </c>
      <c r="H160" s="193">
        <v>6554672328</v>
      </c>
    </row>
    <row r="161" spans="1:8" ht="12.75">
      <c r="A161" s="190" t="s">
        <v>273</v>
      </c>
      <c r="B161" s="191" t="s">
        <v>274</v>
      </c>
      <c r="C161" s="192">
        <v>0</v>
      </c>
      <c r="D161" s="192">
        <v>10092019993</v>
      </c>
      <c r="E161" s="192">
        <v>10092019993</v>
      </c>
      <c r="F161" s="192">
        <v>6554672328</v>
      </c>
      <c r="G161" s="192">
        <v>0</v>
      </c>
      <c r="H161" s="193">
        <v>6554672328</v>
      </c>
    </row>
    <row r="162" spans="1:8" ht="12.75">
      <c r="A162" s="190" t="s">
        <v>275</v>
      </c>
      <c r="B162" s="191" t="s">
        <v>276</v>
      </c>
      <c r="C162" s="192">
        <v>0</v>
      </c>
      <c r="D162" s="192">
        <v>4103786912</v>
      </c>
      <c r="E162" s="192">
        <v>4103786912</v>
      </c>
      <c r="F162" s="192">
        <v>3550458617</v>
      </c>
      <c r="G162" s="192">
        <v>0</v>
      </c>
      <c r="H162" s="193">
        <v>3550458617</v>
      </c>
    </row>
    <row r="163" spans="1:8" ht="12.75">
      <c r="A163" s="190" t="s">
        <v>277</v>
      </c>
      <c r="B163" s="191" t="s">
        <v>278</v>
      </c>
      <c r="C163" s="192">
        <v>0</v>
      </c>
      <c r="D163" s="192">
        <v>959447334</v>
      </c>
      <c r="E163" s="192">
        <v>959447334</v>
      </c>
      <c r="F163" s="192">
        <v>2346274313</v>
      </c>
      <c r="G163" s="192">
        <v>0</v>
      </c>
      <c r="H163" s="193">
        <v>2346274313</v>
      </c>
    </row>
    <row r="164" spans="1:8" ht="12.75">
      <c r="A164" s="190" t="s">
        <v>279</v>
      </c>
      <c r="B164" s="191" t="s">
        <v>280</v>
      </c>
      <c r="C164" s="192">
        <v>0</v>
      </c>
      <c r="D164" s="192">
        <v>3465690215</v>
      </c>
      <c r="E164" s="192">
        <v>3465690215</v>
      </c>
      <c r="F164" s="192">
        <v>0</v>
      </c>
      <c r="G164" s="192">
        <v>0</v>
      </c>
      <c r="H164" s="193">
        <v>0</v>
      </c>
    </row>
    <row r="165" spans="1:8" ht="12.75">
      <c r="A165" s="190" t="s">
        <v>281</v>
      </c>
      <c r="B165" s="191" t="s">
        <v>258</v>
      </c>
      <c r="C165" s="192">
        <v>0</v>
      </c>
      <c r="D165" s="192">
        <v>1563095532</v>
      </c>
      <c r="E165" s="192">
        <v>1563095532</v>
      </c>
      <c r="F165" s="192">
        <v>657939398</v>
      </c>
      <c r="G165" s="192">
        <v>0</v>
      </c>
      <c r="H165" s="193">
        <v>657939398</v>
      </c>
    </row>
    <row r="166" spans="1:8" ht="12.75">
      <c r="A166" s="190" t="s">
        <v>282</v>
      </c>
      <c r="B166" s="191" t="s">
        <v>283</v>
      </c>
      <c r="C166" s="192">
        <v>1712084830</v>
      </c>
      <c r="D166" s="192">
        <v>2055125814</v>
      </c>
      <c r="E166" s="192">
        <v>43665025168</v>
      </c>
      <c r="F166" s="192">
        <v>42627039640</v>
      </c>
      <c r="G166" s="192">
        <v>1770215864</v>
      </c>
      <c r="H166" s="193">
        <v>1075271320</v>
      </c>
    </row>
    <row r="167" spans="1:8" ht="12.75">
      <c r="A167" s="190" t="s">
        <v>284</v>
      </c>
      <c r="B167" s="191" t="s">
        <v>285</v>
      </c>
      <c r="C167" s="192">
        <v>0</v>
      </c>
      <c r="D167" s="192">
        <v>1492040706</v>
      </c>
      <c r="E167" s="192">
        <v>3249267874</v>
      </c>
      <c r="F167" s="192">
        <v>1884321252</v>
      </c>
      <c r="G167" s="192">
        <v>0</v>
      </c>
      <c r="H167" s="193">
        <v>127094084</v>
      </c>
    </row>
    <row r="168" spans="1:8" ht="12.75">
      <c r="A168" s="190" t="s">
        <v>286</v>
      </c>
      <c r="B168" s="191" t="s">
        <v>287</v>
      </c>
      <c r="C168" s="192">
        <v>458736157</v>
      </c>
      <c r="D168" s="192">
        <v>0</v>
      </c>
      <c r="E168" s="192">
        <v>28288271146</v>
      </c>
      <c r="F168" s="192">
        <v>28267110188</v>
      </c>
      <c r="G168" s="192">
        <v>479897115</v>
      </c>
      <c r="H168" s="193">
        <v>0</v>
      </c>
    </row>
    <row r="169" spans="1:8" ht="12.75">
      <c r="A169" s="190" t="s">
        <v>288</v>
      </c>
      <c r="B169" s="191" t="s">
        <v>289</v>
      </c>
      <c r="C169" s="192">
        <v>0</v>
      </c>
      <c r="D169" s="192">
        <v>0</v>
      </c>
      <c r="E169" s="192">
        <v>4190006750</v>
      </c>
      <c r="F169" s="192">
        <v>4190006750</v>
      </c>
      <c r="G169" s="192">
        <v>0</v>
      </c>
      <c r="H169" s="193">
        <v>0</v>
      </c>
    </row>
    <row r="170" spans="1:8" ht="12.75">
      <c r="A170" s="190" t="s">
        <v>290</v>
      </c>
      <c r="B170" s="191" t="s">
        <v>283</v>
      </c>
      <c r="C170" s="192">
        <v>1253348673</v>
      </c>
      <c r="D170" s="192">
        <v>563085108</v>
      </c>
      <c r="E170" s="192">
        <v>6085372422</v>
      </c>
      <c r="F170" s="192">
        <v>6433494474</v>
      </c>
      <c r="G170" s="192">
        <v>1290318749</v>
      </c>
      <c r="H170" s="193">
        <v>948177236</v>
      </c>
    </row>
    <row r="171" spans="1:8" ht="12.75">
      <c r="A171" s="190" t="s">
        <v>291</v>
      </c>
      <c r="B171" s="191" t="s">
        <v>292</v>
      </c>
      <c r="C171" s="192">
        <v>1253348673</v>
      </c>
      <c r="D171" s="192">
        <v>437249986</v>
      </c>
      <c r="E171" s="192">
        <v>6085372422</v>
      </c>
      <c r="F171" s="192">
        <v>6433494474</v>
      </c>
      <c r="G171" s="192">
        <v>1290318749</v>
      </c>
      <c r="H171" s="193">
        <v>822342114</v>
      </c>
    </row>
    <row r="172" spans="1:8" ht="12.75">
      <c r="A172" s="190" t="s">
        <v>293</v>
      </c>
      <c r="B172" s="191" t="s">
        <v>294</v>
      </c>
      <c r="C172" s="192">
        <v>1253348673</v>
      </c>
      <c r="D172" s="192">
        <v>408364278</v>
      </c>
      <c r="E172" s="192">
        <v>6060966162</v>
      </c>
      <c r="F172" s="192">
        <v>6433494474</v>
      </c>
      <c r="G172" s="192">
        <v>1290318749</v>
      </c>
      <c r="H172" s="193">
        <v>817862666</v>
      </c>
    </row>
    <row r="173" spans="1:8" ht="12.75">
      <c r="A173" s="190" t="s">
        <v>295</v>
      </c>
      <c r="B173" s="191" t="s">
        <v>296</v>
      </c>
      <c r="C173" s="192">
        <v>0</v>
      </c>
      <c r="D173" s="192">
        <v>28885708</v>
      </c>
      <c r="E173" s="192">
        <v>24406260</v>
      </c>
      <c r="F173" s="192">
        <v>0</v>
      </c>
      <c r="G173" s="192">
        <v>0</v>
      </c>
      <c r="H173" s="193">
        <v>4479448</v>
      </c>
    </row>
    <row r="174" spans="1:8" ht="12.75">
      <c r="A174" s="190" t="s">
        <v>297</v>
      </c>
      <c r="B174" s="191" t="s">
        <v>298</v>
      </c>
      <c r="C174" s="192">
        <v>0</v>
      </c>
      <c r="D174" s="192">
        <v>125835122</v>
      </c>
      <c r="E174" s="192">
        <v>0</v>
      </c>
      <c r="F174" s="192">
        <v>0</v>
      </c>
      <c r="G174" s="192">
        <v>0</v>
      </c>
      <c r="H174" s="193">
        <v>125835122</v>
      </c>
    </row>
    <row r="175" spans="1:8" ht="12.75">
      <c r="A175" s="190" t="s">
        <v>299</v>
      </c>
      <c r="B175" s="191" t="s">
        <v>300</v>
      </c>
      <c r="C175" s="192">
        <v>0</v>
      </c>
      <c r="D175" s="192">
        <v>125835122</v>
      </c>
      <c r="E175" s="192">
        <v>0</v>
      </c>
      <c r="F175" s="192">
        <v>0</v>
      </c>
      <c r="G175" s="192">
        <v>0</v>
      </c>
      <c r="H175" s="193">
        <v>125835122</v>
      </c>
    </row>
    <row r="176" spans="1:8" ht="12.75">
      <c r="A176" s="190" t="s">
        <v>301</v>
      </c>
      <c r="B176" s="191" t="s">
        <v>302</v>
      </c>
      <c r="C176" s="192">
        <v>0</v>
      </c>
      <c r="D176" s="192">
        <v>0</v>
      </c>
      <c r="E176" s="192">
        <v>1852106976</v>
      </c>
      <c r="F176" s="192">
        <v>1852106976</v>
      </c>
      <c r="G176" s="192">
        <v>0</v>
      </c>
      <c r="H176" s="193">
        <v>0</v>
      </c>
    </row>
    <row r="177" spans="1:8" ht="12.75">
      <c r="A177" s="190" t="s">
        <v>303</v>
      </c>
      <c r="B177" s="191" t="s">
        <v>304</v>
      </c>
      <c r="C177" s="192">
        <v>0</v>
      </c>
      <c r="D177" s="192">
        <v>36215632302</v>
      </c>
      <c r="E177" s="192">
        <v>5613197609</v>
      </c>
      <c r="F177" s="192">
        <v>70615819092</v>
      </c>
      <c r="G177" s="192">
        <v>0</v>
      </c>
      <c r="H177" s="193">
        <v>101218253785</v>
      </c>
    </row>
    <row r="178" spans="1:8" ht="12.75">
      <c r="A178" s="190" t="s">
        <v>305</v>
      </c>
      <c r="B178" s="191" t="s">
        <v>306</v>
      </c>
      <c r="C178" s="192">
        <v>0</v>
      </c>
      <c r="D178" s="192">
        <v>36215632302</v>
      </c>
      <c r="E178" s="192">
        <v>5613197609</v>
      </c>
      <c r="F178" s="192">
        <v>70615819092</v>
      </c>
      <c r="G178" s="192">
        <v>0</v>
      </c>
      <c r="H178" s="193">
        <v>101218253785</v>
      </c>
    </row>
    <row r="179" spans="1:8" ht="12.75">
      <c r="A179" s="190" t="s">
        <v>307</v>
      </c>
      <c r="B179" s="191" t="s">
        <v>308</v>
      </c>
      <c r="C179" s="192">
        <v>0</v>
      </c>
      <c r="D179" s="192">
        <v>0</v>
      </c>
      <c r="E179" s="192">
        <v>0</v>
      </c>
      <c r="F179" s="192">
        <v>5020819092</v>
      </c>
      <c r="G179" s="192">
        <v>0</v>
      </c>
      <c r="H179" s="193">
        <v>5020819092</v>
      </c>
    </row>
    <row r="180" spans="1:8" ht="12.75">
      <c r="A180" s="190" t="s">
        <v>309</v>
      </c>
      <c r="B180" s="191" t="s">
        <v>310</v>
      </c>
      <c r="C180" s="192">
        <v>0</v>
      </c>
      <c r="D180" s="192">
        <v>3328042000</v>
      </c>
      <c r="E180" s="192">
        <v>1152686000</v>
      </c>
      <c r="F180" s="192">
        <v>0</v>
      </c>
      <c r="G180" s="192">
        <v>0</v>
      </c>
      <c r="H180" s="193">
        <v>2175356000</v>
      </c>
    </row>
    <row r="181" spans="1:8" ht="12.75">
      <c r="A181" s="190" t="s">
        <v>311</v>
      </c>
      <c r="B181" s="191" t="s">
        <v>312</v>
      </c>
      <c r="C181" s="192">
        <v>0</v>
      </c>
      <c r="D181" s="192">
        <v>24246139447</v>
      </c>
      <c r="E181" s="192">
        <v>2020511609</v>
      </c>
      <c r="F181" s="192">
        <v>0</v>
      </c>
      <c r="G181" s="192">
        <v>0</v>
      </c>
      <c r="H181" s="193">
        <v>22225627838</v>
      </c>
    </row>
    <row r="182" spans="1:8" ht="12.75">
      <c r="A182" s="190" t="s">
        <v>313</v>
      </c>
      <c r="B182" s="191" t="s">
        <v>314</v>
      </c>
      <c r="C182" s="192">
        <v>0</v>
      </c>
      <c r="D182" s="192">
        <v>8641450855</v>
      </c>
      <c r="E182" s="192">
        <v>2440000000</v>
      </c>
      <c r="F182" s="192">
        <v>65595000000</v>
      </c>
      <c r="G182" s="192">
        <v>0</v>
      </c>
      <c r="H182" s="193">
        <v>71796450855</v>
      </c>
    </row>
    <row r="183" spans="1:8" ht="12.75">
      <c r="A183" s="190" t="s">
        <v>315</v>
      </c>
      <c r="B183" s="191" t="s">
        <v>316</v>
      </c>
      <c r="C183" s="192">
        <v>0</v>
      </c>
      <c r="D183" s="192">
        <v>32423228742</v>
      </c>
      <c r="E183" s="192">
        <v>34286056771</v>
      </c>
      <c r="F183" s="192">
        <v>47465439047</v>
      </c>
      <c r="G183" s="192">
        <v>0</v>
      </c>
      <c r="H183" s="193">
        <v>45602611018</v>
      </c>
    </row>
    <row r="184" spans="1:8" ht="12.75">
      <c r="A184" s="190" t="s">
        <v>317</v>
      </c>
      <c r="B184" s="191" t="s">
        <v>318</v>
      </c>
      <c r="C184" s="192">
        <v>0</v>
      </c>
      <c r="D184" s="192">
        <v>16740566429</v>
      </c>
      <c r="E184" s="192">
        <v>18734604168</v>
      </c>
      <c r="F184" s="192">
        <v>28240590794</v>
      </c>
      <c r="G184" s="192">
        <v>0</v>
      </c>
      <c r="H184" s="193">
        <v>26246553055</v>
      </c>
    </row>
    <row r="185" spans="1:8" ht="12.75">
      <c r="A185" s="190" t="s">
        <v>319</v>
      </c>
      <c r="B185" s="191" t="s">
        <v>320</v>
      </c>
      <c r="C185" s="192">
        <v>0</v>
      </c>
      <c r="D185" s="192">
        <v>11797187409</v>
      </c>
      <c r="E185" s="192">
        <v>14786877086</v>
      </c>
      <c r="F185" s="192">
        <v>18830458717</v>
      </c>
      <c r="G185" s="192">
        <v>0</v>
      </c>
      <c r="H185" s="193">
        <v>15840769040</v>
      </c>
    </row>
    <row r="186" spans="1:8" ht="12.75">
      <c r="A186" s="190" t="s">
        <v>321</v>
      </c>
      <c r="B186" s="191" t="s">
        <v>322</v>
      </c>
      <c r="C186" s="192">
        <v>0</v>
      </c>
      <c r="D186" s="192">
        <v>3397974904</v>
      </c>
      <c r="E186" s="192">
        <v>515883956</v>
      </c>
      <c r="F186" s="192">
        <v>255780000</v>
      </c>
      <c r="G186" s="192">
        <v>0</v>
      </c>
      <c r="H186" s="193">
        <v>3137870948</v>
      </c>
    </row>
    <row r="187" spans="1:8" ht="12.75">
      <c r="A187" s="190" t="s">
        <v>323</v>
      </c>
      <c r="B187" s="191" t="s">
        <v>324</v>
      </c>
      <c r="C187" s="192">
        <v>0</v>
      </c>
      <c r="D187" s="192">
        <v>487500000</v>
      </c>
      <c r="E187" s="192">
        <v>248691561</v>
      </c>
      <c r="F187" s="192">
        <v>138609536</v>
      </c>
      <c r="G187" s="192">
        <v>0</v>
      </c>
      <c r="H187" s="193">
        <v>377417975</v>
      </c>
    </row>
    <row r="188" spans="1:8" ht="12.75">
      <c r="A188" s="190" t="s">
        <v>325</v>
      </c>
      <c r="B188" s="191" t="s">
        <v>326</v>
      </c>
      <c r="C188" s="192">
        <v>0</v>
      </c>
      <c r="D188" s="192">
        <v>40633211829</v>
      </c>
      <c r="E188" s="192">
        <v>18000000000</v>
      </c>
      <c r="F188" s="192">
        <v>0</v>
      </c>
      <c r="G188" s="192">
        <v>0</v>
      </c>
      <c r="H188" s="193">
        <v>22633211829</v>
      </c>
    </row>
    <row r="189" spans="1:8" ht="12.75">
      <c r="A189" s="190" t="s">
        <v>327</v>
      </c>
      <c r="B189" s="191" t="s">
        <v>326</v>
      </c>
      <c r="C189" s="192">
        <v>0</v>
      </c>
      <c r="D189" s="192">
        <v>40633211829</v>
      </c>
      <c r="E189" s="192">
        <v>18000000000</v>
      </c>
      <c r="F189" s="192">
        <v>0</v>
      </c>
      <c r="G189" s="192">
        <v>0</v>
      </c>
      <c r="H189" s="193">
        <v>22633211829</v>
      </c>
    </row>
    <row r="190" spans="1:8" ht="12.75">
      <c r="A190" s="190" t="s">
        <v>328</v>
      </c>
      <c r="B190" s="191" t="s">
        <v>329</v>
      </c>
      <c r="C190" s="192">
        <v>0</v>
      </c>
      <c r="D190" s="192">
        <v>635319436465</v>
      </c>
      <c r="E190" s="192">
        <v>0</v>
      </c>
      <c r="F190" s="192">
        <v>0</v>
      </c>
      <c r="G190" s="192">
        <v>0</v>
      </c>
      <c r="H190" s="193">
        <v>635319436465</v>
      </c>
    </row>
    <row r="191" spans="1:8" ht="12.75">
      <c r="A191" s="190" t="s">
        <v>330</v>
      </c>
      <c r="B191" s="191" t="s">
        <v>331</v>
      </c>
      <c r="C191" s="192">
        <v>0</v>
      </c>
      <c r="D191" s="192">
        <v>635319436465</v>
      </c>
      <c r="E191" s="192">
        <v>0</v>
      </c>
      <c r="F191" s="192">
        <v>0</v>
      </c>
      <c r="G191" s="192">
        <v>0</v>
      </c>
      <c r="H191" s="193">
        <v>635319436465</v>
      </c>
    </row>
    <row r="192" spans="1:8" ht="12.75">
      <c r="A192" s="190" t="s">
        <v>332</v>
      </c>
      <c r="B192" s="191" t="s">
        <v>333</v>
      </c>
      <c r="C192" s="192">
        <v>0</v>
      </c>
      <c r="D192" s="192">
        <v>635319436465</v>
      </c>
      <c r="E192" s="192">
        <v>0</v>
      </c>
      <c r="F192" s="192">
        <v>0</v>
      </c>
      <c r="G192" s="192">
        <v>0</v>
      </c>
      <c r="H192" s="193">
        <v>635319436465</v>
      </c>
    </row>
    <row r="193" spans="1:8" ht="12.75">
      <c r="A193" s="190" t="s">
        <v>334</v>
      </c>
      <c r="B193" s="191" t="s">
        <v>335</v>
      </c>
      <c r="C193" s="192">
        <v>0</v>
      </c>
      <c r="D193" s="192">
        <v>628827841966</v>
      </c>
      <c r="E193" s="192">
        <v>0</v>
      </c>
      <c r="F193" s="192">
        <v>0</v>
      </c>
      <c r="G193" s="192">
        <v>0</v>
      </c>
      <c r="H193" s="193">
        <v>628827841966</v>
      </c>
    </row>
    <row r="194" spans="1:8" ht="12.75">
      <c r="A194" s="190" t="s">
        <v>336</v>
      </c>
      <c r="B194" s="191" t="s">
        <v>337</v>
      </c>
      <c r="C194" s="192">
        <v>0</v>
      </c>
      <c r="D194" s="192">
        <v>6491594499</v>
      </c>
      <c r="E194" s="192">
        <v>0</v>
      </c>
      <c r="F194" s="192">
        <v>0</v>
      </c>
      <c r="G194" s="192">
        <v>0</v>
      </c>
      <c r="H194" s="193">
        <v>6491594499</v>
      </c>
    </row>
    <row r="195" spans="1:8" ht="12.75">
      <c r="A195" s="190" t="s">
        <v>338</v>
      </c>
      <c r="B195" s="191" t="s">
        <v>339</v>
      </c>
      <c r="C195" s="192">
        <v>0</v>
      </c>
      <c r="D195" s="192">
        <v>0</v>
      </c>
      <c r="E195" s="192">
        <v>26721976</v>
      </c>
      <c r="F195" s="192">
        <v>26721976</v>
      </c>
      <c r="G195" s="192">
        <v>0</v>
      </c>
      <c r="H195" s="193">
        <v>0</v>
      </c>
    </row>
    <row r="196" spans="1:8" ht="12.75">
      <c r="A196" s="190" t="s">
        <v>340</v>
      </c>
      <c r="B196" s="191" t="s">
        <v>341</v>
      </c>
      <c r="C196" s="192">
        <v>0</v>
      </c>
      <c r="D196" s="192">
        <v>0</v>
      </c>
      <c r="E196" s="192">
        <v>26721976</v>
      </c>
      <c r="F196" s="192">
        <v>26721976</v>
      </c>
      <c r="G196" s="192">
        <v>0</v>
      </c>
      <c r="H196" s="193">
        <v>0</v>
      </c>
    </row>
    <row r="197" spans="1:8" ht="12.75">
      <c r="A197" s="190" t="s">
        <v>342</v>
      </c>
      <c r="B197" s="191" t="s">
        <v>343</v>
      </c>
      <c r="C197" s="192">
        <v>0</v>
      </c>
      <c r="D197" s="192">
        <v>0</v>
      </c>
      <c r="E197" s="192">
        <v>657939398</v>
      </c>
      <c r="F197" s="192">
        <v>86527386932</v>
      </c>
      <c r="G197" s="192">
        <v>0</v>
      </c>
      <c r="H197" s="193">
        <v>85869447534</v>
      </c>
    </row>
    <row r="198" spans="1:8" ht="12.75">
      <c r="A198" s="190" t="s">
        <v>344</v>
      </c>
      <c r="B198" s="191" t="s">
        <v>345</v>
      </c>
      <c r="C198" s="192">
        <v>0</v>
      </c>
      <c r="D198" s="192">
        <v>79947992952</v>
      </c>
      <c r="E198" s="192">
        <v>79947992952</v>
      </c>
      <c r="F198" s="192">
        <v>0</v>
      </c>
      <c r="G198" s="192">
        <v>0</v>
      </c>
      <c r="H198" s="193">
        <v>0</v>
      </c>
    </row>
    <row r="199" spans="1:8" ht="12.75">
      <c r="A199" s="190" t="s">
        <v>346</v>
      </c>
      <c r="B199" s="191" t="s">
        <v>347</v>
      </c>
      <c r="C199" s="192">
        <v>0</v>
      </c>
      <c r="D199" s="192">
        <v>0</v>
      </c>
      <c r="E199" s="192">
        <v>53643489783</v>
      </c>
      <c r="F199" s="192">
        <v>53670211759</v>
      </c>
      <c r="G199" s="192">
        <v>0</v>
      </c>
      <c r="H199" s="193">
        <v>26721976</v>
      </c>
    </row>
    <row r="200" spans="1:8" ht="12.75">
      <c r="A200" s="190" t="s">
        <v>348</v>
      </c>
      <c r="B200" s="191" t="s">
        <v>349</v>
      </c>
      <c r="C200" s="192">
        <v>0</v>
      </c>
      <c r="D200" s="192">
        <v>0</v>
      </c>
      <c r="E200" s="192">
        <v>53643489783</v>
      </c>
      <c r="F200" s="192">
        <v>53670211759</v>
      </c>
      <c r="G200" s="192">
        <v>0</v>
      </c>
      <c r="H200" s="193">
        <v>26721976</v>
      </c>
    </row>
    <row r="201" spans="1:8" ht="12.75">
      <c r="A201" s="190" t="s">
        <v>350</v>
      </c>
      <c r="B201" s="191" t="s">
        <v>351</v>
      </c>
      <c r="C201" s="192">
        <v>0</v>
      </c>
      <c r="D201" s="192">
        <v>150030148337</v>
      </c>
      <c r="E201" s="192">
        <v>0</v>
      </c>
      <c r="F201" s="192">
        <v>183511000000</v>
      </c>
      <c r="G201" s="192">
        <v>0</v>
      </c>
      <c r="H201" s="193">
        <v>333541148337</v>
      </c>
    </row>
    <row r="202" spans="1:8" ht="12.75">
      <c r="A202" s="190" t="s">
        <v>352</v>
      </c>
      <c r="B202" s="191" t="s">
        <v>353</v>
      </c>
      <c r="C202" s="192">
        <v>0</v>
      </c>
      <c r="D202" s="192">
        <v>150030148337</v>
      </c>
      <c r="E202" s="192">
        <v>0</v>
      </c>
      <c r="F202" s="192">
        <v>183511000000</v>
      </c>
      <c r="G202" s="192">
        <v>0</v>
      </c>
      <c r="H202" s="193">
        <v>333541148337</v>
      </c>
    </row>
    <row r="203" spans="1:8" ht="12.75">
      <c r="A203" s="190" t="s">
        <v>354</v>
      </c>
      <c r="B203" s="191" t="s">
        <v>355</v>
      </c>
      <c r="C203" s="192">
        <v>0</v>
      </c>
      <c r="D203" s="192">
        <v>0</v>
      </c>
      <c r="E203" s="192">
        <v>1714834464</v>
      </c>
      <c r="F203" s="192">
        <v>1714834464</v>
      </c>
      <c r="G203" s="192">
        <v>0</v>
      </c>
      <c r="H203" s="193">
        <v>0</v>
      </c>
    </row>
    <row r="204" spans="1:8" ht="12.75">
      <c r="A204" s="190" t="s">
        <v>356</v>
      </c>
      <c r="B204" s="191" t="s">
        <v>357</v>
      </c>
      <c r="C204" s="192">
        <v>0</v>
      </c>
      <c r="D204" s="192">
        <v>0</v>
      </c>
      <c r="E204" s="192">
        <v>1714834464</v>
      </c>
      <c r="F204" s="192">
        <v>1714834464</v>
      </c>
      <c r="G204" s="192">
        <v>0</v>
      </c>
      <c r="H204" s="193">
        <v>0</v>
      </c>
    </row>
    <row r="205" spans="1:8" ht="12.75">
      <c r="A205" s="190" t="s">
        <v>358</v>
      </c>
      <c r="B205" s="191" t="s">
        <v>359</v>
      </c>
      <c r="C205" s="192">
        <v>0</v>
      </c>
      <c r="D205" s="192">
        <v>3190309462</v>
      </c>
      <c r="E205" s="192">
        <v>688278333</v>
      </c>
      <c r="F205" s="192">
        <v>0</v>
      </c>
      <c r="G205" s="192">
        <v>0</v>
      </c>
      <c r="H205" s="193">
        <v>2502031129</v>
      </c>
    </row>
    <row r="206" spans="1:8" ht="12.75">
      <c r="A206" s="190" t="s">
        <v>360</v>
      </c>
      <c r="B206" s="191" t="s">
        <v>361</v>
      </c>
      <c r="C206" s="192">
        <v>0</v>
      </c>
      <c r="D206" s="192">
        <v>0</v>
      </c>
      <c r="E206" s="192">
        <v>384868818270</v>
      </c>
      <c r="F206" s="192">
        <v>384868818270</v>
      </c>
      <c r="G206" s="192">
        <v>0</v>
      </c>
      <c r="H206" s="193">
        <v>0</v>
      </c>
    </row>
    <row r="207" spans="1:8" ht="12.75">
      <c r="A207" s="190" t="s">
        <v>362</v>
      </c>
      <c r="B207" s="191" t="s">
        <v>363</v>
      </c>
      <c r="C207" s="192">
        <v>0</v>
      </c>
      <c r="D207" s="192">
        <v>0</v>
      </c>
      <c r="E207" s="192">
        <v>378760121973</v>
      </c>
      <c r="F207" s="192">
        <v>378760121973</v>
      </c>
      <c r="G207" s="192">
        <v>0</v>
      </c>
      <c r="H207" s="193">
        <v>0</v>
      </c>
    </row>
    <row r="208" spans="1:8" ht="12.75">
      <c r="A208" s="190" t="s">
        <v>364</v>
      </c>
      <c r="B208" s="191" t="s">
        <v>365</v>
      </c>
      <c r="C208" s="192">
        <v>0</v>
      </c>
      <c r="D208" s="192">
        <v>0</v>
      </c>
      <c r="E208" s="192">
        <v>46935026901</v>
      </c>
      <c r="F208" s="192">
        <v>46935026901</v>
      </c>
      <c r="G208" s="192">
        <v>0</v>
      </c>
      <c r="H208" s="193">
        <v>0</v>
      </c>
    </row>
    <row r="209" spans="1:8" ht="12.75">
      <c r="A209" s="190" t="s">
        <v>366</v>
      </c>
      <c r="B209" s="191" t="s">
        <v>367</v>
      </c>
      <c r="C209" s="192">
        <v>0</v>
      </c>
      <c r="D209" s="192">
        <v>0</v>
      </c>
      <c r="E209" s="192">
        <v>331825095072</v>
      </c>
      <c r="F209" s="192">
        <v>331825095072</v>
      </c>
      <c r="G209" s="192">
        <v>0</v>
      </c>
      <c r="H209" s="193">
        <v>0</v>
      </c>
    </row>
    <row r="210" spans="1:8" ht="12.75">
      <c r="A210" s="190" t="s">
        <v>368</v>
      </c>
      <c r="B210" s="191" t="s">
        <v>369</v>
      </c>
      <c r="C210" s="192">
        <v>0</v>
      </c>
      <c r="D210" s="192">
        <v>0</v>
      </c>
      <c r="E210" s="192">
        <v>6004738747</v>
      </c>
      <c r="F210" s="192">
        <v>6004738747</v>
      </c>
      <c r="G210" s="192">
        <v>0</v>
      </c>
      <c r="H210" s="193">
        <v>0</v>
      </c>
    </row>
    <row r="211" spans="1:8" ht="12.75">
      <c r="A211" s="190" t="s">
        <v>370</v>
      </c>
      <c r="B211" s="191" t="s">
        <v>371</v>
      </c>
      <c r="C211" s="192">
        <v>0</v>
      </c>
      <c r="D211" s="192">
        <v>0</v>
      </c>
      <c r="E211" s="192">
        <v>6004738747</v>
      </c>
      <c r="F211" s="192">
        <v>6004738747</v>
      </c>
      <c r="G211" s="192">
        <v>0</v>
      </c>
      <c r="H211" s="193">
        <v>0</v>
      </c>
    </row>
    <row r="212" spans="1:8" ht="12.75">
      <c r="A212" s="190" t="s">
        <v>372</v>
      </c>
      <c r="B212" s="191" t="s">
        <v>373</v>
      </c>
      <c r="C212" s="192">
        <v>0</v>
      </c>
      <c r="D212" s="192">
        <v>0</v>
      </c>
      <c r="E212" s="192">
        <v>103957550</v>
      </c>
      <c r="F212" s="192">
        <v>103957550</v>
      </c>
      <c r="G212" s="192">
        <v>0</v>
      </c>
      <c r="H212" s="193">
        <v>0</v>
      </c>
    </row>
    <row r="213" spans="1:8" ht="12.75">
      <c r="A213" s="190" t="s">
        <v>374</v>
      </c>
      <c r="B213" s="191" t="s">
        <v>375</v>
      </c>
      <c r="C213" s="192">
        <v>0</v>
      </c>
      <c r="D213" s="192">
        <v>0</v>
      </c>
      <c r="E213" s="192">
        <v>16771062113</v>
      </c>
      <c r="F213" s="192">
        <v>16771062113</v>
      </c>
      <c r="G213" s="192">
        <v>0</v>
      </c>
      <c r="H213" s="193">
        <v>0</v>
      </c>
    </row>
    <row r="214" spans="1:8" ht="12.75">
      <c r="A214" s="190" t="s">
        <v>376</v>
      </c>
      <c r="B214" s="191" t="s">
        <v>377</v>
      </c>
      <c r="C214" s="192">
        <v>0</v>
      </c>
      <c r="D214" s="192">
        <v>0</v>
      </c>
      <c r="E214" s="192">
        <v>6945104554</v>
      </c>
      <c r="F214" s="192">
        <v>6945104554</v>
      </c>
      <c r="G214" s="192">
        <v>0</v>
      </c>
      <c r="H214" s="193">
        <v>0</v>
      </c>
    </row>
    <row r="215" spans="1:8" ht="12.75">
      <c r="A215" s="190" t="s">
        <v>378</v>
      </c>
      <c r="B215" s="191" t="s">
        <v>379</v>
      </c>
      <c r="C215" s="192">
        <v>0</v>
      </c>
      <c r="D215" s="192">
        <v>0</v>
      </c>
      <c r="E215" s="192">
        <v>1260234325</v>
      </c>
      <c r="F215" s="192">
        <v>1260234325</v>
      </c>
      <c r="G215" s="192">
        <v>0</v>
      </c>
      <c r="H215" s="193">
        <v>0</v>
      </c>
    </row>
    <row r="216" spans="1:8" ht="12.75">
      <c r="A216" s="190" t="s">
        <v>380</v>
      </c>
      <c r="B216" s="191" t="s">
        <v>381</v>
      </c>
      <c r="C216" s="192">
        <v>0</v>
      </c>
      <c r="D216" s="192">
        <v>0</v>
      </c>
      <c r="E216" s="192">
        <v>6716604422</v>
      </c>
      <c r="F216" s="192">
        <v>6716604422</v>
      </c>
      <c r="G216" s="192">
        <v>0</v>
      </c>
      <c r="H216" s="193">
        <v>0</v>
      </c>
    </row>
    <row r="217" spans="1:8" ht="12.75">
      <c r="A217" s="190" t="s">
        <v>382</v>
      </c>
      <c r="B217" s="191" t="s">
        <v>383</v>
      </c>
      <c r="C217" s="192">
        <v>0</v>
      </c>
      <c r="D217" s="192">
        <v>0</v>
      </c>
      <c r="E217" s="192">
        <v>1849118812</v>
      </c>
      <c r="F217" s="192">
        <v>1849118812</v>
      </c>
      <c r="G217" s="192">
        <v>0</v>
      </c>
      <c r="H217" s="193">
        <v>0</v>
      </c>
    </row>
    <row r="218" spans="1:8" ht="12.75">
      <c r="A218" s="190" t="s">
        <v>384</v>
      </c>
      <c r="B218" s="191" t="s">
        <v>385</v>
      </c>
      <c r="C218" s="192">
        <v>0</v>
      </c>
      <c r="D218" s="192">
        <v>0</v>
      </c>
      <c r="E218" s="192">
        <v>46195958755</v>
      </c>
      <c r="F218" s="192">
        <v>46195958755</v>
      </c>
      <c r="G218" s="192">
        <v>0</v>
      </c>
      <c r="H218" s="193">
        <v>0</v>
      </c>
    </row>
    <row r="219" spans="1:8" ht="12.75">
      <c r="A219" s="190" t="s">
        <v>386</v>
      </c>
      <c r="B219" s="191" t="s">
        <v>387</v>
      </c>
      <c r="C219" s="192">
        <v>0</v>
      </c>
      <c r="D219" s="192">
        <v>0</v>
      </c>
      <c r="E219" s="192">
        <v>37007297855</v>
      </c>
      <c r="F219" s="192">
        <v>37007297855</v>
      </c>
      <c r="G219" s="192">
        <v>0</v>
      </c>
      <c r="H219" s="193">
        <v>0</v>
      </c>
    </row>
    <row r="220" spans="1:8" ht="12.75">
      <c r="A220" s="190" t="s">
        <v>388</v>
      </c>
      <c r="B220" s="191" t="s">
        <v>389</v>
      </c>
      <c r="C220" s="192">
        <v>0</v>
      </c>
      <c r="D220" s="192">
        <v>0</v>
      </c>
      <c r="E220" s="192">
        <v>32673086317</v>
      </c>
      <c r="F220" s="192">
        <v>32673086317</v>
      </c>
      <c r="G220" s="192">
        <v>0</v>
      </c>
      <c r="H220" s="193">
        <v>0</v>
      </c>
    </row>
    <row r="221" spans="1:8" ht="12.75">
      <c r="A221" s="190" t="s">
        <v>390</v>
      </c>
      <c r="B221" s="191" t="s">
        <v>391</v>
      </c>
      <c r="C221" s="192">
        <v>0</v>
      </c>
      <c r="D221" s="192">
        <v>0</v>
      </c>
      <c r="E221" s="192">
        <v>4334211538</v>
      </c>
      <c r="F221" s="192">
        <v>4334211538</v>
      </c>
      <c r="G221" s="192">
        <v>0</v>
      </c>
      <c r="H221" s="193">
        <v>0</v>
      </c>
    </row>
    <row r="222" spans="1:8" ht="12.75">
      <c r="A222" s="190" t="s">
        <v>392</v>
      </c>
      <c r="B222" s="191" t="s">
        <v>393</v>
      </c>
      <c r="C222" s="192">
        <v>0</v>
      </c>
      <c r="D222" s="192">
        <v>0</v>
      </c>
      <c r="E222" s="192">
        <v>9188660900</v>
      </c>
      <c r="F222" s="192">
        <v>9188660900</v>
      </c>
      <c r="G222" s="192">
        <v>0</v>
      </c>
      <c r="H222" s="193">
        <v>0</v>
      </c>
    </row>
    <row r="223" spans="1:8" ht="12.75">
      <c r="A223" s="190" t="s">
        <v>394</v>
      </c>
      <c r="B223" s="191" t="s">
        <v>395</v>
      </c>
      <c r="C223" s="192">
        <v>0</v>
      </c>
      <c r="D223" s="192">
        <v>0</v>
      </c>
      <c r="E223" s="192">
        <v>8317243717</v>
      </c>
      <c r="F223" s="192">
        <v>8317243717</v>
      </c>
      <c r="G223" s="192">
        <v>0</v>
      </c>
      <c r="H223" s="193">
        <v>0</v>
      </c>
    </row>
    <row r="224" spans="1:8" ht="12.75">
      <c r="A224" s="190" t="s">
        <v>396</v>
      </c>
      <c r="B224" s="191" t="s">
        <v>397</v>
      </c>
      <c r="C224" s="192">
        <v>0</v>
      </c>
      <c r="D224" s="192">
        <v>0</v>
      </c>
      <c r="E224" s="192">
        <v>871417183</v>
      </c>
      <c r="F224" s="192">
        <v>871417183</v>
      </c>
      <c r="G224" s="192">
        <v>0</v>
      </c>
      <c r="H224" s="193">
        <v>0</v>
      </c>
    </row>
    <row r="225" spans="1:8" ht="12.75">
      <c r="A225" s="190" t="s">
        <v>398</v>
      </c>
      <c r="B225" s="191" t="s">
        <v>399</v>
      </c>
      <c r="C225" s="192">
        <v>0</v>
      </c>
      <c r="D225" s="192">
        <v>0</v>
      </c>
      <c r="E225" s="192">
        <v>163145941781</v>
      </c>
      <c r="F225" s="192">
        <v>163145941781</v>
      </c>
      <c r="G225" s="192">
        <v>0</v>
      </c>
      <c r="H225" s="193">
        <v>0</v>
      </c>
    </row>
    <row r="226" spans="1:8" ht="12.75">
      <c r="A226" s="190" t="s">
        <v>400</v>
      </c>
      <c r="B226" s="191" t="s">
        <v>401</v>
      </c>
      <c r="C226" s="192">
        <v>0</v>
      </c>
      <c r="D226" s="192">
        <v>0</v>
      </c>
      <c r="E226" s="192">
        <v>153342120041</v>
      </c>
      <c r="F226" s="192">
        <v>153342120041</v>
      </c>
      <c r="G226" s="192">
        <v>0</v>
      </c>
      <c r="H226" s="193">
        <v>0</v>
      </c>
    </row>
    <row r="227" spans="1:8" ht="12.75">
      <c r="A227" s="190" t="s">
        <v>402</v>
      </c>
      <c r="B227" s="191" t="s">
        <v>403</v>
      </c>
      <c r="C227" s="192">
        <v>0</v>
      </c>
      <c r="D227" s="192">
        <v>0</v>
      </c>
      <c r="E227" s="192">
        <v>129916693469</v>
      </c>
      <c r="F227" s="192">
        <v>129916693469</v>
      </c>
      <c r="G227" s="192">
        <v>0</v>
      </c>
      <c r="H227" s="193">
        <v>0</v>
      </c>
    </row>
    <row r="228" spans="1:8" ht="12.75">
      <c r="A228" s="190" t="s">
        <v>404</v>
      </c>
      <c r="B228" s="191" t="s">
        <v>405</v>
      </c>
      <c r="C228" s="192">
        <v>0</v>
      </c>
      <c r="D228" s="192">
        <v>0</v>
      </c>
      <c r="E228" s="192">
        <v>11425976288</v>
      </c>
      <c r="F228" s="192">
        <v>11425976288</v>
      </c>
      <c r="G228" s="192">
        <v>0</v>
      </c>
      <c r="H228" s="193">
        <v>0</v>
      </c>
    </row>
    <row r="229" spans="1:8" ht="12.75">
      <c r="A229" s="190" t="s">
        <v>406</v>
      </c>
      <c r="B229" s="191" t="s">
        <v>407</v>
      </c>
      <c r="C229" s="192">
        <v>0</v>
      </c>
      <c r="D229" s="192">
        <v>0</v>
      </c>
      <c r="E229" s="192">
        <v>2031562018</v>
      </c>
      <c r="F229" s="192">
        <v>2031562018</v>
      </c>
      <c r="G229" s="192">
        <v>0</v>
      </c>
      <c r="H229" s="193">
        <v>0</v>
      </c>
    </row>
    <row r="230" spans="1:8" ht="12.75">
      <c r="A230" s="190" t="s">
        <v>408</v>
      </c>
      <c r="B230" s="191" t="s">
        <v>409</v>
      </c>
      <c r="C230" s="192">
        <v>0</v>
      </c>
      <c r="D230" s="192">
        <v>0</v>
      </c>
      <c r="E230" s="192">
        <v>1501235978</v>
      </c>
      <c r="F230" s="192">
        <v>1501235978</v>
      </c>
      <c r="G230" s="192">
        <v>0</v>
      </c>
      <c r="H230" s="193">
        <v>0</v>
      </c>
    </row>
    <row r="231" spans="1:8" ht="12.75">
      <c r="A231" s="190" t="s">
        <v>410</v>
      </c>
      <c r="B231" s="191" t="s">
        <v>411</v>
      </c>
      <c r="C231" s="192">
        <v>0</v>
      </c>
      <c r="D231" s="192">
        <v>0</v>
      </c>
      <c r="E231" s="192">
        <v>8466652288</v>
      </c>
      <c r="F231" s="192">
        <v>8466652288</v>
      </c>
      <c r="G231" s="192">
        <v>0</v>
      </c>
      <c r="H231" s="193">
        <v>0</v>
      </c>
    </row>
    <row r="232" spans="1:8" ht="12.75">
      <c r="A232" s="190" t="s">
        <v>412</v>
      </c>
      <c r="B232" s="191" t="s">
        <v>413</v>
      </c>
      <c r="C232" s="192">
        <v>0</v>
      </c>
      <c r="D232" s="192">
        <v>0</v>
      </c>
      <c r="E232" s="192">
        <v>9803821740</v>
      </c>
      <c r="F232" s="192">
        <v>9803821740</v>
      </c>
      <c r="G232" s="192">
        <v>0</v>
      </c>
      <c r="H232" s="193">
        <v>0</v>
      </c>
    </row>
    <row r="233" spans="1:8" ht="12.75">
      <c r="A233" s="190" t="s">
        <v>414</v>
      </c>
      <c r="B233" s="191" t="s">
        <v>415</v>
      </c>
      <c r="C233" s="192">
        <v>0</v>
      </c>
      <c r="D233" s="192">
        <v>0</v>
      </c>
      <c r="E233" s="192">
        <v>8114038699</v>
      </c>
      <c r="F233" s="192">
        <v>8114038699</v>
      </c>
      <c r="G233" s="192">
        <v>0</v>
      </c>
      <c r="H233" s="193">
        <v>0</v>
      </c>
    </row>
    <row r="234" spans="1:8" ht="12.75">
      <c r="A234" s="190" t="s">
        <v>416</v>
      </c>
      <c r="B234" s="191" t="s">
        <v>417</v>
      </c>
      <c r="C234" s="192">
        <v>0</v>
      </c>
      <c r="D234" s="192">
        <v>0</v>
      </c>
      <c r="E234" s="192">
        <v>890601440</v>
      </c>
      <c r="F234" s="192">
        <v>890601440</v>
      </c>
      <c r="G234" s="192">
        <v>0</v>
      </c>
      <c r="H234" s="193">
        <v>0</v>
      </c>
    </row>
    <row r="235" spans="1:8" ht="12.75">
      <c r="A235" s="190" t="s">
        <v>418</v>
      </c>
      <c r="B235" s="191" t="s">
        <v>419</v>
      </c>
      <c r="C235" s="192">
        <v>0</v>
      </c>
      <c r="D235" s="192">
        <v>0</v>
      </c>
      <c r="E235" s="192">
        <v>157164961</v>
      </c>
      <c r="F235" s="192">
        <v>157164961</v>
      </c>
      <c r="G235" s="192">
        <v>0</v>
      </c>
      <c r="H235" s="193">
        <v>0</v>
      </c>
    </row>
    <row r="236" spans="1:8" ht="12.75">
      <c r="A236" s="190" t="s">
        <v>420</v>
      </c>
      <c r="B236" s="191" t="s">
        <v>421</v>
      </c>
      <c r="C236" s="192">
        <v>0</v>
      </c>
      <c r="D236" s="192">
        <v>0</v>
      </c>
      <c r="E236" s="192">
        <v>104776640</v>
      </c>
      <c r="F236" s="192">
        <v>104776640</v>
      </c>
      <c r="G236" s="192">
        <v>0</v>
      </c>
      <c r="H236" s="193">
        <v>0</v>
      </c>
    </row>
    <row r="237" spans="1:8" ht="12.75">
      <c r="A237" s="190" t="s">
        <v>422</v>
      </c>
      <c r="B237" s="191" t="s">
        <v>423</v>
      </c>
      <c r="C237" s="192">
        <v>0</v>
      </c>
      <c r="D237" s="192">
        <v>0</v>
      </c>
      <c r="E237" s="192">
        <v>537240000</v>
      </c>
      <c r="F237" s="192">
        <v>537240000</v>
      </c>
      <c r="G237" s="192">
        <v>0</v>
      </c>
      <c r="H237" s="193">
        <v>0</v>
      </c>
    </row>
    <row r="238" spans="1:8" ht="12.75">
      <c r="A238" s="190" t="s">
        <v>424</v>
      </c>
      <c r="B238" s="191" t="s">
        <v>425</v>
      </c>
      <c r="C238" s="192">
        <v>0</v>
      </c>
      <c r="D238" s="192">
        <v>0</v>
      </c>
      <c r="E238" s="192">
        <v>62906194160</v>
      </c>
      <c r="F238" s="192">
        <v>62906194160</v>
      </c>
      <c r="G238" s="192">
        <v>0</v>
      </c>
      <c r="H238" s="193">
        <v>0</v>
      </c>
    </row>
    <row r="239" spans="1:8" ht="12.75">
      <c r="A239" s="190" t="s">
        <v>426</v>
      </c>
      <c r="B239" s="191" t="s">
        <v>427</v>
      </c>
      <c r="C239" s="192">
        <v>0</v>
      </c>
      <c r="D239" s="192">
        <v>0</v>
      </c>
      <c r="E239" s="192">
        <v>14400772121</v>
      </c>
      <c r="F239" s="192">
        <v>14400772121</v>
      </c>
      <c r="G239" s="192">
        <v>0</v>
      </c>
      <c r="H239" s="193">
        <v>0</v>
      </c>
    </row>
    <row r="240" spans="1:8" ht="12.75">
      <c r="A240" s="190" t="s">
        <v>428</v>
      </c>
      <c r="B240" s="191" t="s">
        <v>429</v>
      </c>
      <c r="C240" s="192">
        <v>0</v>
      </c>
      <c r="D240" s="192">
        <v>0</v>
      </c>
      <c r="E240" s="192">
        <v>12319318113</v>
      </c>
      <c r="F240" s="192">
        <v>12319318113</v>
      </c>
      <c r="G240" s="192">
        <v>0</v>
      </c>
      <c r="H240" s="193">
        <v>0</v>
      </c>
    </row>
    <row r="241" spans="1:8" ht="12.75">
      <c r="A241" s="190" t="s">
        <v>430</v>
      </c>
      <c r="B241" s="191" t="s">
        <v>431</v>
      </c>
      <c r="C241" s="192">
        <v>0</v>
      </c>
      <c r="D241" s="192">
        <v>0</v>
      </c>
      <c r="E241" s="192">
        <v>10991004492</v>
      </c>
      <c r="F241" s="192">
        <v>10991004492</v>
      </c>
      <c r="G241" s="192">
        <v>0</v>
      </c>
      <c r="H241" s="193">
        <v>0</v>
      </c>
    </row>
    <row r="242" spans="1:8" ht="12.75">
      <c r="A242" s="190" t="s">
        <v>432</v>
      </c>
      <c r="B242" s="191" t="s">
        <v>433</v>
      </c>
      <c r="C242" s="192">
        <v>0</v>
      </c>
      <c r="D242" s="192">
        <v>0</v>
      </c>
      <c r="E242" s="192">
        <v>631927570</v>
      </c>
      <c r="F242" s="192">
        <v>631927570</v>
      </c>
      <c r="G242" s="192">
        <v>0</v>
      </c>
      <c r="H242" s="193">
        <v>0</v>
      </c>
    </row>
    <row r="243" spans="1:8" ht="12.75">
      <c r="A243" s="190" t="s">
        <v>434</v>
      </c>
      <c r="B243" s="191" t="s">
        <v>435</v>
      </c>
      <c r="C243" s="192">
        <v>0</v>
      </c>
      <c r="D243" s="192">
        <v>0</v>
      </c>
      <c r="E243" s="192">
        <v>111516631</v>
      </c>
      <c r="F243" s="192">
        <v>111516631</v>
      </c>
      <c r="G243" s="192">
        <v>0</v>
      </c>
      <c r="H243" s="193">
        <v>0</v>
      </c>
    </row>
    <row r="244" spans="1:8" ht="12.75">
      <c r="A244" s="190" t="s">
        <v>436</v>
      </c>
      <c r="B244" s="191" t="s">
        <v>437</v>
      </c>
      <c r="C244" s="192">
        <v>0</v>
      </c>
      <c r="D244" s="192">
        <v>0</v>
      </c>
      <c r="E244" s="192">
        <v>74344420</v>
      </c>
      <c r="F244" s="192">
        <v>74344420</v>
      </c>
      <c r="G244" s="192">
        <v>0</v>
      </c>
      <c r="H244" s="193">
        <v>0</v>
      </c>
    </row>
    <row r="245" spans="1:8" ht="12.75">
      <c r="A245" s="190" t="s">
        <v>438</v>
      </c>
      <c r="B245" s="191" t="s">
        <v>439</v>
      </c>
      <c r="C245" s="192">
        <v>0</v>
      </c>
      <c r="D245" s="192">
        <v>0</v>
      </c>
      <c r="E245" s="192">
        <v>510525000</v>
      </c>
      <c r="F245" s="192">
        <v>510525000</v>
      </c>
      <c r="G245" s="192">
        <v>0</v>
      </c>
      <c r="H245" s="193">
        <v>0</v>
      </c>
    </row>
    <row r="246" spans="1:8" ht="12.75">
      <c r="A246" s="190" t="s">
        <v>440</v>
      </c>
      <c r="B246" s="191" t="s">
        <v>441</v>
      </c>
      <c r="C246" s="192">
        <v>0</v>
      </c>
      <c r="D246" s="192">
        <v>0</v>
      </c>
      <c r="E246" s="192">
        <v>2081454008</v>
      </c>
      <c r="F246" s="192">
        <v>2081454008</v>
      </c>
      <c r="G246" s="192">
        <v>0</v>
      </c>
      <c r="H246" s="193">
        <v>0</v>
      </c>
    </row>
    <row r="247" spans="1:8" ht="12.75">
      <c r="A247" s="190" t="s">
        <v>442</v>
      </c>
      <c r="B247" s="191" t="s">
        <v>443</v>
      </c>
      <c r="C247" s="192">
        <v>0</v>
      </c>
      <c r="D247" s="192">
        <v>0</v>
      </c>
      <c r="E247" s="192">
        <v>1871388306</v>
      </c>
      <c r="F247" s="192">
        <v>1871388306</v>
      </c>
      <c r="G247" s="192">
        <v>0</v>
      </c>
      <c r="H247" s="193">
        <v>0</v>
      </c>
    </row>
    <row r="248" spans="1:8" ht="12.75">
      <c r="A248" s="190" t="s">
        <v>444</v>
      </c>
      <c r="B248" s="191" t="s">
        <v>445</v>
      </c>
      <c r="C248" s="192">
        <v>0</v>
      </c>
      <c r="D248" s="192">
        <v>0</v>
      </c>
      <c r="E248" s="192">
        <v>96336450</v>
      </c>
      <c r="F248" s="192">
        <v>96336450</v>
      </c>
      <c r="G248" s="192">
        <v>0</v>
      </c>
      <c r="H248" s="193">
        <v>0</v>
      </c>
    </row>
    <row r="249" spans="1:8" ht="12.75">
      <c r="A249" s="190" t="s">
        <v>446</v>
      </c>
      <c r="B249" s="191" t="s">
        <v>447</v>
      </c>
      <c r="C249" s="192">
        <v>0</v>
      </c>
      <c r="D249" s="192">
        <v>0</v>
      </c>
      <c r="E249" s="192">
        <v>17000552</v>
      </c>
      <c r="F249" s="192">
        <v>17000552</v>
      </c>
      <c r="G249" s="192">
        <v>0</v>
      </c>
      <c r="H249" s="193">
        <v>0</v>
      </c>
    </row>
    <row r="250" spans="1:8" ht="12.75">
      <c r="A250" s="190" t="s">
        <v>448</v>
      </c>
      <c r="B250" s="191" t="s">
        <v>449</v>
      </c>
      <c r="C250" s="192">
        <v>0</v>
      </c>
      <c r="D250" s="192">
        <v>0</v>
      </c>
      <c r="E250" s="192">
        <v>11333700</v>
      </c>
      <c r="F250" s="192">
        <v>11333700</v>
      </c>
      <c r="G250" s="192">
        <v>0</v>
      </c>
      <c r="H250" s="193">
        <v>0</v>
      </c>
    </row>
    <row r="251" spans="1:8" ht="12.75">
      <c r="A251" s="190" t="s">
        <v>450</v>
      </c>
      <c r="B251" s="191" t="s">
        <v>451</v>
      </c>
      <c r="C251" s="192">
        <v>0</v>
      </c>
      <c r="D251" s="192">
        <v>0</v>
      </c>
      <c r="E251" s="192">
        <v>85395000</v>
      </c>
      <c r="F251" s="192">
        <v>85395000</v>
      </c>
      <c r="G251" s="192">
        <v>0</v>
      </c>
      <c r="H251" s="193">
        <v>0</v>
      </c>
    </row>
    <row r="252" spans="1:8" ht="12.75">
      <c r="A252" s="190" t="s">
        <v>452</v>
      </c>
      <c r="B252" s="191" t="s">
        <v>453</v>
      </c>
      <c r="C252" s="192">
        <v>0</v>
      </c>
      <c r="D252" s="192">
        <v>0</v>
      </c>
      <c r="E252" s="192">
        <v>810182312</v>
      </c>
      <c r="F252" s="192">
        <v>810182312</v>
      </c>
      <c r="G252" s="192">
        <v>0</v>
      </c>
      <c r="H252" s="193">
        <v>0</v>
      </c>
    </row>
    <row r="253" spans="1:8" ht="12.75">
      <c r="A253" s="190" t="s">
        <v>454</v>
      </c>
      <c r="B253" s="191" t="s">
        <v>455</v>
      </c>
      <c r="C253" s="192">
        <v>0</v>
      </c>
      <c r="D253" s="192">
        <v>0</v>
      </c>
      <c r="E253" s="192">
        <v>598001385</v>
      </c>
      <c r="F253" s="192">
        <v>598001385</v>
      </c>
      <c r="G253" s="192">
        <v>0</v>
      </c>
      <c r="H253" s="193">
        <v>0</v>
      </c>
    </row>
    <row r="254" spans="1:8" ht="12.75">
      <c r="A254" s="190" t="s">
        <v>456</v>
      </c>
      <c r="B254" s="191" t="s">
        <v>457</v>
      </c>
      <c r="C254" s="192">
        <v>0</v>
      </c>
      <c r="D254" s="192">
        <v>0</v>
      </c>
      <c r="E254" s="192">
        <v>212180927</v>
      </c>
      <c r="F254" s="192">
        <v>212180927</v>
      </c>
      <c r="G254" s="192">
        <v>0</v>
      </c>
      <c r="H254" s="193">
        <v>0</v>
      </c>
    </row>
    <row r="255" spans="1:8" ht="12.75">
      <c r="A255" s="190" t="s">
        <v>458</v>
      </c>
      <c r="B255" s="191" t="s">
        <v>459</v>
      </c>
      <c r="C255" s="192">
        <v>0</v>
      </c>
      <c r="D255" s="192">
        <v>0</v>
      </c>
      <c r="E255" s="192">
        <v>22167354863</v>
      </c>
      <c r="F255" s="192">
        <v>22167354863</v>
      </c>
      <c r="G255" s="192">
        <v>0</v>
      </c>
      <c r="H255" s="193">
        <v>0</v>
      </c>
    </row>
    <row r="256" spans="1:8" ht="12.75">
      <c r="A256" s="190" t="s">
        <v>460</v>
      </c>
      <c r="B256" s="191" t="s">
        <v>461</v>
      </c>
      <c r="C256" s="192">
        <v>0</v>
      </c>
      <c r="D256" s="192">
        <v>0</v>
      </c>
      <c r="E256" s="192">
        <v>19648563607</v>
      </c>
      <c r="F256" s="192">
        <v>19648563607</v>
      </c>
      <c r="G256" s="192">
        <v>0</v>
      </c>
      <c r="H256" s="193">
        <v>0</v>
      </c>
    </row>
    <row r="257" spans="1:8" ht="12.75">
      <c r="A257" s="190" t="s">
        <v>462</v>
      </c>
      <c r="B257" s="191" t="s">
        <v>463</v>
      </c>
      <c r="C257" s="192">
        <v>0</v>
      </c>
      <c r="D257" s="192">
        <v>0</v>
      </c>
      <c r="E257" s="192">
        <v>2518791256</v>
      </c>
      <c r="F257" s="192">
        <v>2518791256</v>
      </c>
      <c r="G257" s="192">
        <v>0</v>
      </c>
      <c r="H257" s="193">
        <v>0</v>
      </c>
    </row>
    <row r="258" spans="1:8" ht="12.75">
      <c r="A258" s="190" t="s">
        <v>464</v>
      </c>
      <c r="B258" s="191" t="s">
        <v>465</v>
      </c>
      <c r="C258" s="192">
        <v>0</v>
      </c>
      <c r="D258" s="192">
        <v>0</v>
      </c>
      <c r="E258" s="192">
        <v>15497819635</v>
      </c>
      <c r="F258" s="192">
        <v>15497819635</v>
      </c>
      <c r="G258" s="192">
        <v>0</v>
      </c>
      <c r="H258" s="193">
        <v>0</v>
      </c>
    </row>
    <row r="259" spans="1:8" ht="12.75">
      <c r="A259" s="190" t="s">
        <v>466</v>
      </c>
      <c r="B259" s="191" t="s">
        <v>467</v>
      </c>
      <c r="C259" s="192">
        <v>0</v>
      </c>
      <c r="D259" s="192">
        <v>0</v>
      </c>
      <c r="E259" s="192">
        <v>15497819635</v>
      </c>
      <c r="F259" s="192">
        <v>15497819635</v>
      </c>
      <c r="G259" s="192">
        <v>0</v>
      </c>
      <c r="H259" s="193">
        <v>0</v>
      </c>
    </row>
    <row r="260" spans="1:8" ht="12.75">
      <c r="A260" s="190" t="s">
        <v>468</v>
      </c>
      <c r="B260" s="191" t="s">
        <v>469</v>
      </c>
      <c r="C260" s="192">
        <v>0</v>
      </c>
      <c r="D260" s="192">
        <v>0</v>
      </c>
      <c r="E260" s="192">
        <v>9590272990</v>
      </c>
      <c r="F260" s="192">
        <v>9590272990</v>
      </c>
      <c r="G260" s="192">
        <v>0</v>
      </c>
      <c r="H260" s="193">
        <v>0</v>
      </c>
    </row>
    <row r="261" spans="1:8" ht="12.75">
      <c r="A261" s="190" t="s">
        <v>470</v>
      </c>
      <c r="B261" s="191" t="s">
        <v>471</v>
      </c>
      <c r="C261" s="192">
        <v>0</v>
      </c>
      <c r="D261" s="192">
        <v>0</v>
      </c>
      <c r="E261" s="192">
        <v>2172750011</v>
      </c>
      <c r="F261" s="192">
        <v>2172750011</v>
      </c>
      <c r="G261" s="192">
        <v>0</v>
      </c>
      <c r="H261" s="193">
        <v>0</v>
      </c>
    </row>
    <row r="262" spans="1:8" ht="12.75">
      <c r="A262" s="190" t="s">
        <v>472</v>
      </c>
      <c r="B262" s="191" t="s">
        <v>473</v>
      </c>
      <c r="C262" s="192">
        <v>0</v>
      </c>
      <c r="D262" s="192">
        <v>0</v>
      </c>
      <c r="E262" s="192">
        <v>3734796634</v>
      </c>
      <c r="F262" s="192">
        <v>3734796634</v>
      </c>
      <c r="G262" s="192">
        <v>0</v>
      </c>
      <c r="H262" s="193">
        <v>0</v>
      </c>
    </row>
    <row r="263" spans="1:8" ht="12.75">
      <c r="A263" s="190" t="s">
        <v>474</v>
      </c>
      <c r="B263" s="191" t="s">
        <v>475</v>
      </c>
      <c r="C263" s="192">
        <v>0</v>
      </c>
      <c r="D263" s="192">
        <v>0</v>
      </c>
      <c r="E263" s="192">
        <v>4286875394</v>
      </c>
      <c r="F263" s="192">
        <v>4286875394</v>
      </c>
      <c r="G263" s="192">
        <v>0</v>
      </c>
      <c r="H263" s="193">
        <v>0</v>
      </c>
    </row>
    <row r="264" spans="1:8" ht="12.75">
      <c r="A264" s="190" t="s">
        <v>476</v>
      </c>
      <c r="B264" s="191" t="s">
        <v>477</v>
      </c>
      <c r="C264" s="192">
        <v>0</v>
      </c>
      <c r="D264" s="192">
        <v>0</v>
      </c>
      <c r="E264" s="192">
        <v>1940701886</v>
      </c>
      <c r="F264" s="192">
        <v>1940701886</v>
      </c>
      <c r="G264" s="192">
        <v>0</v>
      </c>
      <c r="H264" s="193">
        <v>0</v>
      </c>
    </row>
    <row r="265" spans="1:8" ht="12.75">
      <c r="A265" s="190" t="s">
        <v>478</v>
      </c>
      <c r="B265" s="191" t="s">
        <v>479</v>
      </c>
      <c r="C265" s="192">
        <v>0</v>
      </c>
      <c r="D265" s="192">
        <v>0</v>
      </c>
      <c r="E265" s="192">
        <v>2346173508</v>
      </c>
      <c r="F265" s="192">
        <v>2346173508</v>
      </c>
      <c r="G265" s="192">
        <v>0</v>
      </c>
      <c r="H265" s="193">
        <v>0</v>
      </c>
    </row>
    <row r="266" spans="1:8" ht="12.75">
      <c r="A266" s="190" t="s">
        <v>480</v>
      </c>
      <c r="B266" s="191" t="s">
        <v>481</v>
      </c>
      <c r="C266" s="192">
        <v>0</v>
      </c>
      <c r="D266" s="192">
        <v>0</v>
      </c>
      <c r="E266" s="192">
        <v>5743189835</v>
      </c>
      <c r="F266" s="192">
        <v>5743189835</v>
      </c>
      <c r="G266" s="192">
        <v>0</v>
      </c>
      <c r="H266" s="193">
        <v>0</v>
      </c>
    </row>
    <row r="267" spans="1:8" ht="12.75">
      <c r="A267" s="190" t="s">
        <v>482</v>
      </c>
      <c r="B267" s="191" t="s">
        <v>483</v>
      </c>
      <c r="C267" s="192">
        <v>0</v>
      </c>
      <c r="D267" s="192">
        <v>0</v>
      </c>
      <c r="E267" s="192">
        <v>5500278403</v>
      </c>
      <c r="F267" s="192">
        <v>5500278403</v>
      </c>
      <c r="G267" s="192">
        <v>0</v>
      </c>
      <c r="H267" s="193">
        <v>0</v>
      </c>
    </row>
    <row r="268" spans="1:8" ht="12.75">
      <c r="A268" s="190" t="s">
        <v>484</v>
      </c>
      <c r="B268" s="191" t="s">
        <v>485</v>
      </c>
      <c r="C268" s="192">
        <v>0</v>
      </c>
      <c r="D268" s="192">
        <v>0</v>
      </c>
      <c r="E268" s="192">
        <v>3668346569</v>
      </c>
      <c r="F268" s="192">
        <v>3668346569</v>
      </c>
      <c r="G268" s="192">
        <v>0</v>
      </c>
      <c r="H268" s="193">
        <v>0</v>
      </c>
    </row>
    <row r="269" spans="1:8" ht="12.75">
      <c r="A269" s="190" t="s">
        <v>486</v>
      </c>
      <c r="B269" s="191" t="s">
        <v>487</v>
      </c>
      <c r="C269" s="192">
        <v>0</v>
      </c>
      <c r="D269" s="192">
        <v>0</v>
      </c>
      <c r="E269" s="192">
        <v>199479605</v>
      </c>
      <c r="F269" s="192">
        <v>199479605</v>
      </c>
      <c r="G269" s="192">
        <v>0</v>
      </c>
      <c r="H269" s="193">
        <v>0</v>
      </c>
    </row>
    <row r="270" spans="1:8" ht="12.75">
      <c r="A270" s="190" t="s">
        <v>488</v>
      </c>
      <c r="B270" s="191" t="s">
        <v>489</v>
      </c>
      <c r="C270" s="192">
        <v>0</v>
      </c>
      <c r="D270" s="192">
        <v>0</v>
      </c>
      <c r="E270" s="192">
        <v>117811142</v>
      </c>
      <c r="F270" s="192">
        <v>117811142</v>
      </c>
      <c r="G270" s="192">
        <v>0</v>
      </c>
      <c r="H270" s="193">
        <v>0</v>
      </c>
    </row>
    <row r="271" spans="1:8" ht="12.75">
      <c r="A271" s="190" t="s">
        <v>490</v>
      </c>
      <c r="B271" s="191" t="s">
        <v>491</v>
      </c>
      <c r="C271" s="192">
        <v>0</v>
      </c>
      <c r="D271" s="192">
        <v>0</v>
      </c>
      <c r="E271" s="192">
        <v>1514641087</v>
      </c>
      <c r="F271" s="192">
        <v>1514641087</v>
      </c>
      <c r="G271" s="192">
        <v>0</v>
      </c>
      <c r="H271" s="193">
        <v>0</v>
      </c>
    </row>
    <row r="272" spans="1:8" ht="12.75">
      <c r="A272" s="190" t="s">
        <v>492</v>
      </c>
      <c r="B272" s="191" t="s">
        <v>493</v>
      </c>
      <c r="C272" s="192">
        <v>0</v>
      </c>
      <c r="D272" s="192">
        <v>0</v>
      </c>
      <c r="E272" s="192">
        <v>242911432</v>
      </c>
      <c r="F272" s="192">
        <v>242911432</v>
      </c>
      <c r="G272" s="192">
        <v>0</v>
      </c>
      <c r="H272" s="193">
        <v>0</v>
      </c>
    </row>
    <row r="273" spans="1:8" ht="12.75">
      <c r="A273" s="190" t="s">
        <v>494</v>
      </c>
      <c r="B273" s="191" t="s">
        <v>495</v>
      </c>
      <c r="C273" s="192">
        <v>0</v>
      </c>
      <c r="D273" s="192">
        <v>0</v>
      </c>
      <c r="E273" s="192">
        <v>98957727</v>
      </c>
      <c r="F273" s="192">
        <v>98957727</v>
      </c>
      <c r="G273" s="192">
        <v>0</v>
      </c>
      <c r="H273" s="193">
        <v>0</v>
      </c>
    </row>
    <row r="274" spans="1:8" ht="12.75">
      <c r="A274" s="190" t="s">
        <v>496</v>
      </c>
      <c r="B274" s="191" t="s">
        <v>497</v>
      </c>
      <c r="C274" s="192">
        <v>0</v>
      </c>
      <c r="D274" s="192">
        <v>0</v>
      </c>
      <c r="E274" s="192">
        <v>143953705</v>
      </c>
      <c r="F274" s="192">
        <v>143953705</v>
      </c>
      <c r="G274" s="192">
        <v>0</v>
      </c>
      <c r="H274" s="193">
        <v>0</v>
      </c>
    </row>
    <row r="275" spans="1:8" ht="12.75">
      <c r="A275" s="190" t="s">
        <v>498</v>
      </c>
      <c r="B275" s="191" t="s">
        <v>499</v>
      </c>
      <c r="C275" s="192">
        <v>0</v>
      </c>
      <c r="D275" s="192">
        <v>0</v>
      </c>
      <c r="E275" s="192">
        <v>288718654634</v>
      </c>
      <c r="F275" s="192">
        <v>288718654634</v>
      </c>
      <c r="G275" s="192">
        <v>0</v>
      </c>
      <c r="H275" s="193">
        <v>0</v>
      </c>
    </row>
    <row r="276" spans="1:8" ht="12.75">
      <c r="A276" s="190" t="s">
        <v>500</v>
      </c>
      <c r="B276" s="191" t="s">
        <v>501</v>
      </c>
      <c r="C276" s="192">
        <v>0</v>
      </c>
      <c r="D276" s="192">
        <v>0</v>
      </c>
      <c r="E276" s="192">
        <v>288718654634</v>
      </c>
      <c r="F276" s="192">
        <v>288718654634</v>
      </c>
      <c r="G276" s="192">
        <v>0</v>
      </c>
      <c r="H276" s="193">
        <v>0</v>
      </c>
    </row>
    <row r="277" spans="1:8" ht="12.75">
      <c r="A277" s="190" t="s">
        <v>502</v>
      </c>
      <c r="B277" s="191" t="s">
        <v>503</v>
      </c>
      <c r="C277" s="192">
        <v>0</v>
      </c>
      <c r="D277" s="192">
        <v>0</v>
      </c>
      <c r="E277" s="192">
        <v>23692276105</v>
      </c>
      <c r="F277" s="192">
        <v>23692276105</v>
      </c>
      <c r="G277" s="192">
        <v>0</v>
      </c>
      <c r="H277" s="193">
        <v>0</v>
      </c>
    </row>
    <row r="278" spans="1:8" ht="12.75">
      <c r="A278" s="190" t="s">
        <v>504</v>
      </c>
      <c r="B278" s="191" t="s">
        <v>505</v>
      </c>
      <c r="C278" s="192">
        <v>0</v>
      </c>
      <c r="D278" s="192">
        <v>0</v>
      </c>
      <c r="E278" s="192">
        <v>207238</v>
      </c>
      <c r="F278" s="192">
        <v>207238</v>
      </c>
      <c r="G278" s="192">
        <v>0</v>
      </c>
      <c r="H278" s="193">
        <v>0</v>
      </c>
    </row>
    <row r="279" spans="1:8" ht="12.75">
      <c r="A279" s="190" t="s">
        <v>506</v>
      </c>
      <c r="B279" s="191" t="s">
        <v>507</v>
      </c>
      <c r="C279" s="192">
        <v>0</v>
      </c>
      <c r="D279" s="192">
        <v>0</v>
      </c>
      <c r="E279" s="192">
        <v>11656381686</v>
      </c>
      <c r="F279" s="192">
        <v>11656381686</v>
      </c>
      <c r="G279" s="192">
        <v>0</v>
      </c>
      <c r="H279" s="193">
        <v>0</v>
      </c>
    </row>
    <row r="280" spans="1:8" ht="12.75">
      <c r="A280" s="190" t="s">
        <v>508</v>
      </c>
      <c r="B280" s="191" t="s">
        <v>509</v>
      </c>
      <c r="C280" s="192">
        <v>0</v>
      </c>
      <c r="D280" s="192">
        <v>0</v>
      </c>
      <c r="E280" s="192">
        <v>11656381686</v>
      </c>
      <c r="F280" s="192">
        <v>11656381686</v>
      </c>
      <c r="G280" s="192">
        <v>0</v>
      </c>
      <c r="H280" s="193">
        <v>0</v>
      </c>
    </row>
    <row r="281" spans="1:8" ht="12.75">
      <c r="A281" s="190" t="s">
        <v>510</v>
      </c>
      <c r="B281" s="191" t="s">
        <v>511</v>
      </c>
      <c r="C281" s="192">
        <v>0</v>
      </c>
      <c r="D281" s="192">
        <v>0</v>
      </c>
      <c r="E281" s="192">
        <v>12035687181</v>
      </c>
      <c r="F281" s="192">
        <v>12035687181</v>
      </c>
      <c r="G281" s="192">
        <v>0</v>
      </c>
      <c r="H281" s="193">
        <v>0</v>
      </c>
    </row>
    <row r="282" spans="1:8" ht="12.75">
      <c r="A282" s="190" t="s">
        <v>512</v>
      </c>
      <c r="B282" s="191" t="s">
        <v>513</v>
      </c>
      <c r="C282" s="192">
        <v>0</v>
      </c>
      <c r="D282" s="192">
        <v>0</v>
      </c>
      <c r="E282" s="192">
        <v>19406623692</v>
      </c>
      <c r="F282" s="192">
        <v>19406623692</v>
      </c>
      <c r="G282" s="192">
        <v>0</v>
      </c>
      <c r="H282" s="193">
        <v>0</v>
      </c>
    </row>
    <row r="283" spans="1:8" ht="12.75">
      <c r="A283" s="190" t="s">
        <v>514</v>
      </c>
      <c r="B283" s="191" t="s">
        <v>515</v>
      </c>
      <c r="C283" s="192">
        <v>0</v>
      </c>
      <c r="D283" s="192">
        <v>0</v>
      </c>
      <c r="E283" s="192">
        <v>529342043</v>
      </c>
      <c r="F283" s="192">
        <v>529342043</v>
      </c>
      <c r="G283" s="192">
        <v>0</v>
      </c>
      <c r="H283" s="193">
        <v>0</v>
      </c>
    </row>
    <row r="284" spans="1:8" ht="12.75">
      <c r="A284" s="190" t="s">
        <v>516</v>
      </c>
      <c r="B284" s="191" t="s">
        <v>517</v>
      </c>
      <c r="C284" s="192">
        <v>0</v>
      </c>
      <c r="D284" s="192">
        <v>0</v>
      </c>
      <c r="E284" s="192">
        <v>529342043</v>
      </c>
      <c r="F284" s="192">
        <v>529342043</v>
      </c>
      <c r="G284" s="192">
        <v>0</v>
      </c>
      <c r="H284" s="193">
        <v>0</v>
      </c>
    </row>
    <row r="285" spans="1:8" ht="12.75">
      <c r="A285" s="190" t="s">
        <v>518</v>
      </c>
      <c r="B285" s="191" t="s">
        <v>519</v>
      </c>
      <c r="C285" s="192">
        <v>0</v>
      </c>
      <c r="D285" s="192">
        <v>0</v>
      </c>
      <c r="E285" s="192">
        <v>2033558850</v>
      </c>
      <c r="F285" s="192">
        <v>2033558850</v>
      </c>
      <c r="G285" s="192">
        <v>0</v>
      </c>
      <c r="H285" s="193">
        <v>0</v>
      </c>
    </row>
    <row r="286" spans="1:8" ht="12.75">
      <c r="A286" s="190" t="s">
        <v>520</v>
      </c>
      <c r="B286" s="191" t="s">
        <v>521</v>
      </c>
      <c r="C286" s="192">
        <v>0</v>
      </c>
      <c r="D286" s="192">
        <v>0</v>
      </c>
      <c r="E286" s="192">
        <v>4264735060</v>
      </c>
      <c r="F286" s="192">
        <v>4264735060</v>
      </c>
      <c r="G286" s="192">
        <v>0</v>
      </c>
      <c r="H286" s="193">
        <v>0</v>
      </c>
    </row>
    <row r="287" spans="1:8" ht="12.75">
      <c r="A287" s="190" t="s">
        <v>522</v>
      </c>
      <c r="B287" s="191" t="s">
        <v>475</v>
      </c>
      <c r="C287" s="192">
        <v>0</v>
      </c>
      <c r="D287" s="192">
        <v>0</v>
      </c>
      <c r="E287" s="192">
        <v>11033874272</v>
      </c>
      <c r="F287" s="192">
        <v>11033874272</v>
      </c>
      <c r="G287" s="192">
        <v>0</v>
      </c>
      <c r="H287" s="193">
        <v>0</v>
      </c>
    </row>
    <row r="288" spans="1:8" ht="12.75">
      <c r="A288" s="190" t="s">
        <v>523</v>
      </c>
      <c r="B288" s="191" t="s">
        <v>524</v>
      </c>
      <c r="C288" s="192">
        <v>0</v>
      </c>
      <c r="D288" s="192">
        <v>0</v>
      </c>
      <c r="E288" s="192">
        <v>8340365224</v>
      </c>
      <c r="F288" s="192">
        <v>8340365224</v>
      </c>
      <c r="G288" s="192">
        <v>0</v>
      </c>
      <c r="H288" s="193">
        <v>0</v>
      </c>
    </row>
    <row r="289" spans="1:8" ht="12.75">
      <c r="A289" s="190" t="s">
        <v>525</v>
      </c>
      <c r="B289" s="191" t="s">
        <v>526</v>
      </c>
      <c r="C289" s="192">
        <v>0</v>
      </c>
      <c r="D289" s="192">
        <v>0</v>
      </c>
      <c r="E289" s="192">
        <v>2562570435</v>
      </c>
      <c r="F289" s="192">
        <v>2562570435</v>
      </c>
      <c r="G289" s="192">
        <v>0</v>
      </c>
      <c r="H289" s="193">
        <v>0</v>
      </c>
    </row>
    <row r="290" spans="1:8" ht="12.75">
      <c r="A290" s="190" t="s">
        <v>527</v>
      </c>
      <c r="B290" s="191" t="s">
        <v>528</v>
      </c>
      <c r="C290" s="192">
        <v>0</v>
      </c>
      <c r="D290" s="192">
        <v>0</v>
      </c>
      <c r="E290" s="192">
        <v>130938613</v>
      </c>
      <c r="F290" s="192">
        <v>130938613</v>
      </c>
      <c r="G290" s="192">
        <v>0</v>
      </c>
      <c r="H290" s="193">
        <v>0</v>
      </c>
    </row>
    <row r="291" spans="1:8" ht="12.75">
      <c r="A291" s="190" t="s">
        <v>529</v>
      </c>
      <c r="B291" s="191" t="s">
        <v>481</v>
      </c>
      <c r="C291" s="192">
        <v>0</v>
      </c>
      <c r="D291" s="192">
        <v>0</v>
      </c>
      <c r="E291" s="192">
        <v>1545113467</v>
      </c>
      <c r="F291" s="192">
        <v>1545113467</v>
      </c>
      <c r="G291" s="192">
        <v>0</v>
      </c>
      <c r="H291" s="193">
        <v>0</v>
      </c>
    </row>
    <row r="292" spans="1:8" ht="12.75">
      <c r="A292" s="190" t="s">
        <v>530</v>
      </c>
      <c r="B292" s="191" t="s">
        <v>531</v>
      </c>
      <c r="C292" s="192">
        <v>0</v>
      </c>
      <c r="D292" s="192">
        <v>0</v>
      </c>
      <c r="E292" s="192">
        <v>19450000</v>
      </c>
      <c r="F292" s="192">
        <v>19450000</v>
      </c>
      <c r="G292" s="192">
        <v>0</v>
      </c>
      <c r="H292" s="193">
        <v>0</v>
      </c>
    </row>
    <row r="293" spans="1:8" ht="12.75">
      <c r="A293" s="190" t="s">
        <v>532</v>
      </c>
      <c r="B293" s="191" t="s">
        <v>533</v>
      </c>
      <c r="C293" s="192">
        <v>0</v>
      </c>
      <c r="D293" s="192">
        <v>0</v>
      </c>
      <c r="E293" s="192">
        <v>530188182</v>
      </c>
      <c r="F293" s="192">
        <v>530188182</v>
      </c>
      <c r="G293" s="192">
        <v>0</v>
      </c>
      <c r="H293" s="193">
        <v>0</v>
      </c>
    </row>
    <row r="294" spans="1:8" ht="12.75">
      <c r="A294" s="190" t="s">
        <v>534</v>
      </c>
      <c r="B294" s="191" t="s">
        <v>535</v>
      </c>
      <c r="C294" s="192">
        <v>0</v>
      </c>
      <c r="D294" s="192">
        <v>0</v>
      </c>
      <c r="E294" s="192">
        <v>995475285</v>
      </c>
      <c r="F294" s="192">
        <v>995475285</v>
      </c>
      <c r="G294" s="192">
        <v>0</v>
      </c>
      <c r="H294" s="193">
        <v>0</v>
      </c>
    </row>
    <row r="295" spans="1:8" ht="12.75">
      <c r="A295" s="190" t="s">
        <v>536</v>
      </c>
      <c r="B295" s="191" t="s">
        <v>537</v>
      </c>
      <c r="C295" s="192">
        <v>0</v>
      </c>
      <c r="D295" s="192">
        <v>0</v>
      </c>
      <c r="E295" s="192">
        <v>27684471285</v>
      </c>
      <c r="F295" s="192">
        <v>27684471285</v>
      </c>
      <c r="G295" s="192">
        <v>0</v>
      </c>
      <c r="H295" s="193">
        <v>0</v>
      </c>
    </row>
    <row r="296" spans="1:8" ht="12.75">
      <c r="A296" s="190" t="s">
        <v>538</v>
      </c>
      <c r="B296" s="191" t="s">
        <v>539</v>
      </c>
      <c r="C296" s="192">
        <v>0</v>
      </c>
      <c r="D296" s="192">
        <v>0</v>
      </c>
      <c r="E296" s="192">
        <v>14224839886</v>
      </c>
      <c r="F296" s="192">
        <v>14224839886</v>
      </c>
      <c r="G296" s="192">
        <v>0</v>
      </c>
      <c r="H296" s="193">
        <v>0</v>
      </c>
    </row>
    <row r="297" spans="1:8" ht="12.75">
      <c r="A297" s="190" t="s">
        <v>540</v>
      </c>
      <c r="B297" s="191" t="s">
        <v>541</v>
      </c>
      <c r="C297" s="192">
        <v>0</v>
      </c>
      <c r="D297" s="192">
        <v>0</v>
      </c>
      <c r="E297" s="192">
        <v>12629602779</v>
      </c>
      <c r="F297" s="192">
        <v>12629602779</v>
      </c>
      <c r="G297" s="192">
        <v>0</v>
      </c>
      <c r="H297" s="193">
        <v>0</v>
      </c>
    </row>
    <row r="298" spans="1:8" ht="12.75">
      <c r="A298" s="190" t="s">
        <v>542</v>
      </c>
      <c r="B298" s="191" t="s">
        <v>543</v>
      </c>
      <c r="C298" s="192">
        <v>0</v>
      </c>
      <c r="D298" s="192">
        <v>0</v>
      </c>
      <c r="E298" s="192">
        <v>775421855</v>
      </c>
      <c r="F298" s="192">
        <v>775421855</v>
      </c>
      <c r="G298" s="192">
        <v>0</v>
      </c>
      <c r="H298" s="193">
        <v>0</v>
      </c>
    </row>
    <row r="299" spans="1:8" ht="12.75">
      <c r="A299" s="190" t="s">
        <v>544</v>
      </c>
      <c r="B299" s="191" t="s">
        <v>545</v>
      </c>
      <c r="C299" s="192">
        <v>0</v>
      </c>
      <c r="D299" s="192">
        <v>0</v>
      </c>
      <c r="E299" s="192">
        <v>136839152</v>
      </c>
      <c r="F299" s="192">
        <v>136839152</v>
      </c>
      <c r="G299" s="192">
        <v>0</v>
      </c>
      <c r="H299" s="193">
        <v>0</v>
      </c>
    </row>
    <row r="300" spans="1:8" ht="12.75">
      <c r="A300" s="190" t="s">
        <v>546</v>
      </c>
      <c r="B300" s="191" t="s">
        <v>547</v>
      </c>
      <c r="C300" s="192">
        <v>0</v>
      </c>
      <c r="D300" s="192">
        <v>0</v>
      </c>
      <c r="E300" s="192">
        <v>91226100</v>
      </c>
      <c r="F300" s="192">
        <v>91226100</v>
      </c>
      <c r="G300" s="192">
        <v>0</v>
      </c>
      <c r="H300" s="193">
        <v>0</v>
      </c>
    </row>
    <row r="301" spans="1:8" ht="12.75">
      <c r="A301" s="190" t="s">
        <v>548</v>
      </c>
      <c r="B301" s="191" t="s">
        <v>549</v>
      </c>
      <c r="C301" s="192">
        <v>0</v>
      </c>
      <c r="D301" s="192">
        <v>0</v>
      </c>
      <c r="E301" s="192">
        <v>591750000</v>
      </c>
      <c r="F301" s="192">
        <v>591750000</v>
      </c>
      <c r="G301" s="192">
        <v>0</v>
      </c>
      <c r="H301" s="193">
        <v>0</v>
      </c>
    </row>
    <row r="302" spans="1:8" ht="12.75">
      <c r="A302" s="190" t="s">
        <v>550</v>
      </c>
      <c r="B302" s="191" t="s">
        <v>551</v>
      </c>
      <c r="C302" s="192">
        <v>0</v>
      </c>
      <c r="D302" s="192">
        <v>0</v>
      </c>
      <c r="E302" s="192">
        <v>424356568</v>
      </c>
      <c r="F302" s="192">
        <v>424356568</v>
      </c>
      <c r="G302" s="192">
        <v>0</v>
      </c>
      <c r="H302" s="193">
        <v>0</v>
      </c>
    </row>
    <row r="303" spans="1:8" ht="12.75">
      <c r="A303" s="190" t="s">
        <v>552</v>
      </c>
      <c r="B303" s="191" t="s">
        <v>553</v>
      </c>
      <c r="C303" s="192">
        <v>0</v>
      </c>
      <c r="D303" s="192">
        <v>0</v>
      </c>
      <c r="E303" s="192">
        <v>905119653</v>
      </c>
      <c r="F303" s="192">
        <v>905119653</v>
      </c>
      <c r="G303" s="192">
        <v>0</v>
      </c>
      <c r="H303" s="193">
        <v>0</v>
      </c>
    </row>
    <row r="304" spans="1:8" ht="12.75">
      <c r="A304" s="190" t="s">
        <v>554</v>
      </c>
      <c r="B304" s="191" t="s">
        <v>555</v>
      </c>
      <c r="C304" s="192">
        <v>0</v>
      </c>
      <c r="D304" s="192">
        <v>0</v>
      </c>
      <c r="E304" s="192">
        <v>1856838447</v>
      </c>
      <c r="F304" s="192">
        <v>1856838447</v>
      </c>
      <c r="G304" s="192">
        <v>0</v>
      </c>
      <c r="H304" s="193">
        <v>0</v>
      </c>
    </row>
    <row r="305" spans="1:8" ht="12.75">
      <c r="A305" s="190" t="s">
        <v>556</v>
      </c>
      <c r="B305" s="191" t="s">
        <v>557</v>
      </c>
      <c r="C305" s="192">
        <v>0</v>
      </c>
      <c r="D305" s="192">
        <v>0</v>
      </c>
      <c r="E305" s="192">
        <v>16000000</v>
      </c>
      <c r="F305" s="192">
        <v>16000000</v>
      </c>
      <c r="G305" s="192">
        <v>0</v>
      </c>
      <c r="H305" s="193">
        <v>0</v>
      </c>
    </row>
    <row r="306" spans="1:8" ht="12.75">
      <c r="A306" s="190" t="s">
        <v>558</v>
      </c>
      <c r="B306" s="191" t="s">
        <v>559</v>
      </c>
      <c r="C306" s="192">
        <v>0</v>
      </c>
      <c r="D306" s="192">
        <v>0</v>
      </c>
      <c r="E306" s="192">
        <v>300000000</v>
      </c>
      <c r="F306" s="192">
        <v>300000000</v>
      </c>
      <c r="G306" s="192">
        <v>0</v>
      </c>
      <c r="H306" s="193">
        <v>0</v>
      </c>
    </row>
    <row r="307" spans="1:8" ht="12.75">
      <c r="A307" s="190" t="s">
        <v>560</v>
      </c>
      <c r="B307" s="191" t="s">
        <v>475</v>
      </c>
      <c r="C307" s="192">
        <v>0</v>
      </c>
      <c r="D307" s="192">
        <v>0</v>
      </c>
      <c r="E307" s="192">
        <v>1259241165</v>
      </c>
      <c r="F307" s="192">
        <v>1259241165</v>
      </c>
      <c r="G307" s="192">
        <v>0</v>
      </c>
      <c r="H307" s="193">
        <v>0</v>
      </c>
    </row>
    <row r="308" spans="1:8" ht="12.75">
      <c r="A308" s="190" t="s">
        <v>561</v>
      </c>
      <c r="B308" s="191" t="s">
        <v>481</v>
      </c>
      <c r="C308" s="192">
        <v>0</v>
      </c>
      <c r="D308" s="192">
        <v>0</v>
      </c>
      <c r="E308" s="192">
        <v>8698075566</v>
      </c>
      <c r="F308" s="192">
        <v>8698075566</v>
      </c>
      <c r="G308" s="192">
        <v>0</v>
      </c>
      <c r="H308" s="193">
        <v>0</v>
      </c>
    </row>
    <row r="309" spans="1:8" ht="12.75">
      <c r="A309" s="190" t="s">
        <v>562</v>
      </c>
      <c r="B309" s="191" t="s">
        <v>563</v>
      </c>
      <c r="C309" s="192">
        <v>0</v>
      </c>
      <c r="D309" s="192">
        <v>0</v>
      </c>
      <c r="E309" s="192">
        <v>3550458617</v>
      </c>
      <c r="F309" s="192">
        <v>3550458617</v>
      </c>
      <c r="G309" s="192">
        <v>0</v>
      </c>
      <c r="H309" s="193">
        <v>0</v>
      </c>
    </row>
    <row r="310" spans="1:8" ht="12.75">
      <c r="A310" s="190" t="s">
        <v>564</v>
      </c>
      <c r="B310" s="191" t="s">
        <v>531</v>
      </c>
      <c r="C310" s="192">
        <v>0</v>
      </c>
      <c r="D310" s="192">
        <v>0</v>
      </c>
      <c r="E310" s="192">
        <v>1192363454</v>
      </c>
      <c r="F310" s="192">
        <v>1192363454</v>
      </c>
      <c r="G310" s="192">
        <v>0</v>
      </c>
      <c r="H310" s="193">
        <v>0</v>
      </c>
    </row>
    <row r="311" spans="1:8" ht="12.75">
      <c r="A311" s="190" t="s">
        <v>565</v>
      </c>
      <c r="B311" s="191" t="s">
        <v>566</v>
      </c>
      <c r="C311" s="192">
        <v>0</v>
      </c>
      <c r="D311" s="192">
        <v>0</v>
      </c>
      <c r="E311" s="192">
        <v>206142344</v>
      </c>
      <c r="F311" s="192">
        <v>206142344</v>
      </c>
      <c r="G311" s="192">
        <v>0</v>
      </c>
      <c r="H311" s="193">
        <v>0</v>
      </c>
    </row>
    <row r="312" spans="1:8" ht="12.75">
      <c r="A312" s="190" t="s">
        <v>567</v>
      </c>
      <c r="B312" s="191" t="s">
        <v>535</v>
      </c>
      <c r="C312" s="192">
        <v>0</v>
      </c>
      <c r="D312" s="192">
        <v>0</v>
      </c>
      <c r="E312" s="192">
        <v>3749111151</v>
      </c>
      <c r="F312" s="192">
        <v>3749111151</v>
      </c>
      <c r="G312" s="192">
        <v>0</v>
      </c>
      <c r="H312" s="193">
        <v>0</v>
      </c>
    </row>
    <row r="313" spans="1:8" ht="12.75">
      <c r="A313" s="190" t="s">
        <v>568</v>
      </c>
      <c r="B313" s="191" t="s">
        <v>569</v>
      </c>
      <c r="C313" s="192">
        <v>0</v>
      </c>
      <c r="D313" s="192">
        <v>0</v>
      </c>
      <c r="E313" s="192">
        <v>33104655345</v>
      </c>
      <c r="F313" s="192">
        <v>33104655345</v>
      </c>
      <c r="G313" s="192">
        <v>0</v>
      </c>
      <c r="H313" s="193">
        <v>0</v>
      </c>
    </row>
    <row r="314" spans="1:8" ht="12.75">
      <c r="A314" s="190" t="s">
        <v>570</v>
      </c>
      <c r="B314" s="191" t="s">
        <v>571</v>
      </c>
      <c r="C314" s="192">
        <v>0</v>
      </c>
      <c r="D314" s="192">
        <v>0</v>
      </c>
      <c r="E314" s="192">
        <v>90829800</v>
      </c>
      <c r="F314" s="192">
        <v>90829800</v>
      </c>
      <c r="G314" s="192">
        <v>0</v>
      </c>
      <c r="H314" s="193">
        <v>0</v>
      </c>
    </row>
    <row r="315" spans="1:8" ht="12.75">
      <c r="A315" s="190" t="s">
        <v>572</v>
      </c>
      <c r="B315" s="191" t="s">
        <v>573</v>
      </c>
      <c r="C315" s="192">
        <v>0</v>
      </c>
      <c r="D315" s="192">
        <v>0</v>
      </c>
      <c r="E315" s="192">
        <v>13479967349</v>
      </c>
      <c r="F315" s="192">
        <v>13479967349</v>
      </c>
      <c r="G315" s="192">
        <v>0</v>
      </c>
      <c r="H315" s="193">
        <v>0</v>
      </c>
    </row>
    <row r="316" spans="1:8" ht="12.75">
      <c r="A316" s="190" t="s">
        <v>574</v>
      </c>
      <c r="B316" s="191" t="s">
        <v>569</v>
      </c>
      <c r="C316" s="192">
        <v>0</v>
      </c>
      <c r="D316" s="192">
        <v>0</v>
      </c>
      <c r="E316" s="192">
        <v>19533858196</v>
      </c>
      <c r="F316" s="192">
        <v>19533858196</v>
      </c>
      <c r="G316" s="192">
        <v>0</v>
      </c>
      <c r="H316" s="193">
        <v>0</v>
      </c>
    </row>
    <row r="317" spans="1:8" ht="12.75">
      <c r="A317" s="190" t="s">
        <v>575</v>
      </c>
      <c r="B317" s="191" t="s">
        <v>576</v>
      </c>
      <c r="C317" s="192">
        <v>0</v>
      </c>
      <c r="D317" s="192">
        <v>0</v>
      </c>
      <c r="E317" s="192">
        <v>10832713251</v>
      </c>
      <c r="F317" s="192">
        <v>10832713251</v>
      </c>
      <c r="G317" s="192">
        <v>0</v>
      </c>
      <c r="H317" s="193">
        <v>0</v>
      </c>
    </row>
    <row r="318" spans="1:8" ht="12.75">
      <c r="A318" s="190" t="s">
        <v>577</v>
      </c>
      <c r="B318" s="191" t="s">
        <v>578</v>
      </c>
      <c r="C318" s="192">
        <v>0</v>
      </c>
      <c r="D318" s="192">
        <v>0</v>
      </c>
      <c r="E318" s="192">
        <v>41774995</v>
      </c>
      <c r="F318" s="192">
        <v>41774995</v>
      </c>
      <c r="G318" s="192">
        <v>0</v>
      </c>
      <c r="H318" s="193">
        <v>0</v>
      </c>
    </row>
    <row r="319" spans="1:8" ht="12.75">
      <c r="A319" s="190" t="s">
        <v>579</v>
      </c>
      <c r="B319" s="191" t="s">
        <v>580</v>
      </c>
      <c r="C319" s="192">
        <v>0</v>
      </c>
      <c r="D319" s="192">
        <v>0</v>
      </c>
      <c r="E319" s="192">
        <v>8174394750</v>
      </c>
      <c r="F319" s="192">
        <v>8174394750</v>
      </c>
      <c r="G319" s="192">
        <v>0</v>
      </c>
      <c r="H319" s="193">
        <v>0</v>
      </c>
    </row>
    <row r="320" spans="1:8" ht="12.75">
      <c r="A320" s="190" t="s">
        <v>581</v>
      </c>
      <c r="B320" s="191" t="s">
        <v>576</v>
      </c>
      <c r="C320" s="192">
        <v>0</v>
      </c>
      <c r="D320" s="192">
        <v>0</v>
      </c>
      <c r="E320" s="192">
        <v>2616543506</v>
      </c>
      <c r="F320" s="192">
        <v>2616543506</v>
      </c>
      <c r="G320" s="192">
        <v>0</v>
      </c>
      <c r="H320" s="193">
        <v>0</v>
      </c>
    </row>
    <row r="321" spans="1:8" ht="12.75">
      <c r="A321" s="190" t="s">
        <v>582</v>
      </c>
      <c r="B321" s="191" t="s">
        <v>583</v>
      </c>
      <c r="C321" s="192">
        <v>0</v>
      </c>
      <c r="D321" s="192">
        <v>0</v>
      </c>
      <c r="E321" s="192">
        <v>21876911053</v>
      </c>
      <c r="F321" s="192">
        <v>21876911053</v>
      </c>
      <c r="G321" s="192">
        <v>0</v>
      </c>
      <c r="H321" s="193">
        <v>0</v>
      </c>
    </row>
    <row r="322" spans="1:8" ht="12.75">
      <c r="A322" s="190" t="s">
        <v>584</v>
      </c>
      <c r="B322" s="191" t="s">
        <v>585</v>
      </c>
      <c r="C322" s="192">
        <v>0</v>
      </c>
      <c r="D322" s="192">
        <v>0</v>
      </c>
      <c r="E322" s="192">
        <v>21876911053</v>
      </c>
      <c r="F322" s="192">
        <v>21876911053</v>
      </c>
      <c r="G322" s="192">
        <v>0</v>
      </c>
      <c r="H322" s="193">
        <v>0</v>
      </c>
    </row>
    <row r="323" spans="1:8" ht="13.5" thickBot="1">
      <c r="A323" s="194" t="s">
        <v>586</v>
      </c>
      <c r="B323" s="195" t="s">
        <v>587</v>
      </c>
      <c r="C323" s="196">
        <v>0</v>
      </c>
      <c r="D323" s="196">
        <v>0</v>
      </c>
      <c r="E323" s="197">
        <v>434744535728</v>
      </c>
      <c r="F323" s="197">
        <v>434744535728</v>
      </c>
      <c r="G323" s="197">
        <v>0</v>
      </c>
      <c r="H323" s="198">
        <v>0</v>
      </c>
    </row>
    <row r="324" spans="1:8" ht="15.75">
      <c r="A324" s="199"/>
      <c r="B324" s="200" t="s">
        <v>588</v>
      </c>
      <c r="C324" s="201">
        <v>1400283441312</v>
      </c>
      <c r="D324" s="201">
        <v>1400283441312</v>
      </c>
      <c r="E324" s="202">
        <v>5742279948458</v>
      </c>
      <c r="F324" s="202">
        <v>5742279948458</v>
      </c>
      <c r="G324" s="202">
        <v>1571720724507</v>
      </c>
      <c r="H324" s="202">
        <v>1571720724507</v>
      </c>
    </row>
    <row r="325" spans="1:8" s="6" customFormat="1" ht="18.75">
      <c r="A325" s="184"/>
      <c r="B325" s="184"/>
      <c r="C325" s="184"/>
      <c r="D325" s="184"/>
      <c r="E325" s="184"/>
      <c r="F325" s="204" t="s">
        <v>1187</v>
      </c>
      <c r="G325" s="184"/>
      <c r="H325" s="184"/>
    </row>
    <row r="326" spans="1:8" s="1" customFormat="1" ht="18.75">
      <c r="A326" s="185"/>
      <c r="B326" s="205" t="s">
        <v>589</v>
      </c>
      <c r="C326" s="185"/>
      <c r="D326" s="185" t="s">
        <v>590</v>
      </c>
      <c r="E326" s="185"/>
      <c r="F326" s="185"/>
      <c r="G326" s="205" t="s">
        <v>591</v>
      </c>
      <c r="H326" s="185"/>
    </row>
    <row r="327" spans="1:8" s="6" customFormat="1" ht="18.75">
      <c r="A327" s="184"/>
      <c r="B327" s="206"/>
      <c r="C327" s="207"/>
      <c r="D327" s="184"/>
      <c r="E327" s="184"/>
      <c r="F327" s="184"/>
      <c r="G327" s="208"/>
      <c r="H327" s="184"/>
    </row>
    <row r="328" spans="1:8" s="6" customFormat="1" ht="18.75">
      <c r="A328" s="184"/>
      <c r="B328" s="184"/>
      <c r="C328" s="184"/>
      <c r="D328" s="184"/>
      <c r="E328" s="184"/>
      <c r="F328" s="184"/>
      <c r="G328" s="206"/>
      <c r="H328" s="184"/>
    </row>
    <row r="329" s="6" customFormat="1" ht="18.75"/>
    <row r="330" s="6" customFormat="1" ht="18.75"/>
    <row r="331" s="6" customFormat="1" ht="18.75"/>
    <row r="332" s="6" customFormat="1" ht="18.75"/>
    <row r="333" s="6" customFormat="1" ht="18.75"/>
  </sheetData>
  <mergeCells count="8">
    <mergeCell ref="A1:B1"/>
    <mergeCell ref="A3:H3"/>
    <mergeCell ref="A4:H4"/>
    <mergeCell ref="A6:A7"/>
    <mergeCell ref="B6:B7"/>
    <mergeCell ref="C6:D6"/>
    <mergeCell ref="E6:F6"/>
    <mergeCell ref="G6:H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8"/>
  <sheetViews>
    <sheetView workbookViewId="0" topLeftCell="A321">
      <selection activeCell="H336" sqref="H336"/>
    </sheetView>
  </sheetViews>
  <sheetFormatPr defaultColWidth="9.140625" defaultRowHeight="12.75"/>
  <cols>
    <col min="1" max="1" width="9.421875" style="6" customWidth="1"/>
    <col min="2" max="2" width="9.140625" style="6" customWidth="1"/>
    <col min="3" max="3" width="15.140625" style="6" customWidth="1"/>
    <col min="4" max="4" width="8.57421875" style="6" customWidth="1"/>
    <col min="5" max="5" width="7.7109375" style="6" customWidth="1"/>
    <col min="6" max="6" width="11.00390625" style="6" customWidth="1"/>
    <col min="7" max="7" width="13.7109375" style="6" customWidth="1"/>
    <col min="8" max="8" width="16.28125" style="25" customWidth="1"/>
    <col min="9" max="9" width="17.421875" style="25" customWidth="1"/>
    <col min="10" max="10" width="16.57421875" style="6" customWidth="1"/>
    <col min="11" max="11" width="14.8515625" style="6" customWidth="1"/>
    <col min="12" max="16384" width="9.140625" style="6" customWidth="1"/>
  </cols>
  <sheetData>
    <row r="1" spans="1:10" s="1" customFormat="1" ht="17.25" customHeight="1">
      <c r="A1" s="182" t="s">
        <v>592</v>
      </c>
      <c r="B1" s="143"/>
      <c r="C1" s="143"/>
      <c r="D1" s="143"/>
      <c r="E1" s="143"/>
      <c r="F1" s="143"/>
      <c r="G1" s="143"/>
      <c r="H1" s="209"/>
      <c r="I1" s="209"/>
      <c r="J1" s="143"/>
    </row>
    <row r="2" spans="1:10" s="1" customFormat="1" ht="17.25" customHeight="1">
      <c r="A2" s="143"/>
      <c r="B2" s="143"/>
      <c r="C2" s="143"/>
      <c r="D2" s="143"/>
      <c r="E2" s="143"/>
      <c r="F2" s="143"/>
      <c r="G2" s="143"/>
      <c r="H2" s="209"/>
      <c r="I2" s="209" t="s">
        <v>593</v>
      </c>
      <c r="J2" s="143"/>
    </row>
    <row r="3" spans="1:10" s="214" customFormat="1" ht="17.25" customHeight="1">
      <c r="A3" s="210" t="s">
        <v>594</v>
      </c>
      <c r="B3" s="211"/>
      <c r="C3" s="211"/>
      <c r="D3" s="211"/>
      <c r="E3" s="211"/>
      <c r="F3" s="211"/>
      <c r="G3" s="211"/>
      <c r="H3" s="212" t="s">
        <v>1060</v>
      </c>
      <c r="I3" s="213" t="s">
        <v>1061</v>
      </c>
      <c r="J3" s="211"/>
    </row>
    <row r="4" spans="1:10" ht="17.25" customHeight="1">
      <c r="A4" s="5" t="s">
        <v>595</v>
      </c>
      <c r="B4" s="5"/>
      <c r="C4" s="5"/>
      <c r="D4" s="5"/>
      <c r="E4" s="5"/>
      <c r="F4" s="5"/>
      <c r="G4" s="5"/>
      <c r="H4" s="96">
        <v>3539924307</v>
      </c>
      <c r="I4" s="97">
        <v>2592318617</v>
      </c>
      <c r="J4" s="5"/>
    </row>
    <row r="5" spans="1:10" ht="17.25" customHeight="1">
      <c r="A5" s="5" t="s">
        <v>596</v>
      </c>
      <c r="B5" s="5"/>
      <c r="C5" s="5"/>
      <c r="D5" s="5"/>
      <c r="E5" s="5"/>
      <c r="F5" s="5"/>
      <c r="G5" s="5"/>
      <c r="H5" s="97">
        <v>1492667017</v>
      </c>
      <c r="I5" s="97">
        <v>13258480795</v>
      </c>
      <c r="J5" s="5"/>
    </row>
    <row r="6" spans="1:10" ht="17.25" customHeight="1">
      <c r="A6" s="5" t="s">
        <v>597</v>
      </c>
      <c r="B6" s="5"/>
      <c r="C6" s="5"/>
      <c r="D6" s="5"/>
      <c r="E6" s="5"/>
      <c r="F6" s="5"/>
      <c r="G6" s="5"/>
      <c r="H6" s="97"/>
      <c r="I6" s="96">
        <v>0</v>
      </c>
      <c r="J6" s="5"/>
    </row>
    <row r="7" spans="1:10" s="1" customFormat="1" ht="17.25" customHeight="1">
      <c r="A7" s="215" t="s">
        <v>598</v>
      </c>
      <c r="B7" s="143"/>
      <c r="C7" s="143"/>
      <c r="D7" s="143"/>
      <c r="E7" s="143"/>
      <c r="F7" s="143"/>
      <c r="G7" s="143"/>
      <c r="H7" s="209">
        <v>5032591324</v>
      </c>
      <c r="I7" s="209">
        <v>15850799412</v>
      </c>
      <c r="J7" s="143"/>
    </row>
    <row r="8" spans="1:10" s="214" customFormat="1" ht="17.25" customHeight="1">
      <c r="A8" s="210" t="s">
        <v>599</v>
      </c>
      <c r="B8" s="211"/>
      <c r="C8" s="211"/>
      <c r="D8" s="211"/>
      <c r="E8" s="211"/>
      <c r="F8" s="211"/>
      <c r="G8" s="211"/>
      <c r="H8" s="212" t="s">
        <v>1060</v>
      </c>
      <c r="I8" s="213" t="s">
        <v>1061</v>
      </c>
      <c r="J8" s="211"/>
    </row>
    <row r="9" spans="1:10" ht="17.25" customHeight="1">
      <c r="A9" s="249" t="s">
        <v>600</v>
      </c>
      <c r="B9" s="5"/>
      <c r="C9" s="5"/>
      <c r="D9" s="5"/>
      <c r="E9" s="5"/>
      <c r="F9" s="5"/>
      <c r="G9" s="5"/>
      <c r="H9" s="97"/>
      <c r="I9" s="97"/>
      <c r="J9" s="5"/>
    </row>
    <row r="10" spans="1:10" ht="17.25" customHeight="1">
      <c r="A10" s="249" t="s">
        <v>601</v>
      </c>
      <c r="B10" s="5"/>
      <c r="C10" s="5"/>
      <c r="D10" s="5"/>
      <c r="E10" s="5"/>
      <c r="F10" s="5"/>
      <c r="G10" s="5"/>
      <c r="H10" s="97">
        <v>131320000000</v>
      </c>
      <c r="I10" s="97">
        <v>129896385019</v>
      </c>
      <c r="J10" s="5"/>
    </row>
    <row r="11" spans="1:10" ht="17.25" customHeight="1">
      <c r="A11" s="249" t="s">
        <v>602</v>
      </c>
      <c r="B11" s="5"/>
      <c r="C11" s="5"/>
      <c r="D11" s="5"/>
      <c r="E11" s="5"/>
      <c r="F11" s="5"/>
      <c r="G11" s="5"/>
      <c r="H11" s="97"/>
      <c r="I11" s="97"/>
      <c r="J11" s="5"/>
    </row>
    <row r="12" spans="1:10" ht="17.25" customHeight="1">
      <c r="A12" s="216" t="s">
        <v>603</v>
      </c>
      <c r="B12" s="5"/>
      <c r="C12" s="143"/>
      <c r="D12" s="143"/>
      <c r="E12" s="143"/>
      <c r="F12" s="143"/>
      <c r="G12" s="143"/>
      <c r="H12" s="209">
        <v>131320000000</v>
      </c>
      <c r="I12" s="209">
        <v>129896385019</v>
      </c>
      <c r="J12" s="5"/>
    </row>
    <row r="13" spans="1:10" ht="17.25" customHeight="1">
      <c r="A13" s="210" t="s">
        <v>604</v>
      </c>
      <c r="B13" s="5"/>
      <c r="C13" s="5"/>
      <c r="D13" s="5"/>
      <c r="E13" s="5"/>
      <c r="F13" s="5"/>
      <c r="G13" s="5"/>
      <c r="H13" s="212" t="s">
        <v>1060</v>
      </c>
      <c r="I13" s="213" t="s">
        <v>1061</v>
      </c>
      <c r="J13" s="5"/>
    </row>
    <row r="14" spans="1:11" ht="17.25" customHeight="1">
      <c r="A14" s="249" t="s">
        <v>605</v>
      </c>
      <c r="B14" s="5"/>
      <c r="C14" s="5"/>
      <c r="D14" s="5"/>
      <c r="E14" s="5"/>
      <c r="F14" s="5"/>
      <c r="G14" s="5"/>
      <c r="H14" s="97"/>
      <c r="I14" s="97"/>
      <c r="J14" s="5"/>
      <c r="K14" s="91"/>
    </row>
    <row r="15" spans="1:11" ht="17.25" customHeight="1">
      <c r="A15" s="249" t="s">
        <v>606</v>
      </c>
      <c r="B15" s="5"/>
      <c r="C15" s="5"/>
      <c r="D15" s="5"/>
      <c r="E15" s="5"/>
      <c r="F15" s="5"/>
      <c r="G15" s="5"/>
      <c r="H15" s="97"/>
      <c r="I15" s="97"/>
      <c r="J15" s="142"/>
      <c r="K15" s="91"/>
    </row>
    <row r="16" spans="1:10" ht="17.25" customHeight="1">
      <c r="A16" s="249" t="s">
        <v>607</v>
      </c>
      <c r="B16" s="5"/>
      <c r="C16" s="5"/>
      <c r="D16" s="5"/>
      <c r="E16" s="5"/>
      <c r="F16" s="5"/>
      <c r="G16" s="5"/>
      <c r="H16" s="97"/>
      <c r="I16" s="97"/>
      <c r="J16" s="5"/>
    </row>
    <row r="17" spans="1:10" ht="17.25" customHeight="1">
      <c r="A17" s="249" t="s">
        <v>608</v>
      </c>
      <c r="B17" s="5"/>
      <c r="C17" s="5"/>
      <c r="D17" s="5"/>
      <c r="E17" s="5"/>
      <c r="F17" s="5"/>
      <c r="G17" s="5"/>
      <c r="H17" s="97">
        <v>6105117654</v>
      </c>
      <c r="I17" s="97">
        <v>6806358105</v>
      </c>
      <c r="J17" s="5"/>
    </row>
    <row r="18" spans="1:10" ht="17.25" customHeight="1">
      <c r="A18" s="389" t="s">
        <v>609</v>
      </c>
      <c r="B18" s="5"/>
      <c r="C18" s="5"/>
      <c r="D18" s="5"/>
      <c r="E18" s="5"/>
      <c r="F18" s="5"/>
      <c r="G18" s="5"/>
      <c r="H18" s="97"/>
      <c r="I18" s="97"/>
      <c r="J18" s="5"/>
    </row>
    <row r="19" spans="1:10" ht="17.25" customHeight="1">
      <c r="A19" s="249" t="s">
        <v>610</v>
      </c>
      <c r="B19" s="5"/>
      <c r="C19" s="5"/>
      <c r="D19" s="5"/>
      <c r="E19" s="5"/>
      <c r="F19" s="5"/>
      <c r="G19" s="5"/>
      <c r="H19" s="97">
        <v>763919830</v>
      </c>
      <c r="I19" s="97">
        <v>2355053138</v>
      </c>
      <c r="J19" s="5"/>
    </row>
    <row r="20" spans="1:10" ht="17.25" customHeight="1">
      <c r="A20" s="249" t="s">
        <v>611</v>
      </c>
      <c r="B20" s="5"/>
      <c r="C20" s="5"/>
      <c r="D20" s="5"/>
      <c r="E20" s="5"/>
      <c r="F20" s="5"/>
      <c r="G20" s="5"/>
      <c r="H20" s="97">
        <v>197817892</v>
      </c>
      <c r="I20" s="97"/>
      <c r="J20" s="5"/>
    </row>
    <row r="21" spans="1:10" ht="17.25" customHeight="1">
      <c r="A21" s="249" t="s">
        <v>612</v>
      </c>
      <c r="B21" s="5"/>
      <c r="C21" s="5"/>
      <c r="D21" s="5"/>
      <c r="E21" s="5"/>
      <c r="F21" s="5"/>
      <c r="G21" s="5"/>
      <c r="H21" s="97"/>
      <c r="I21" s="97">
        <v>3690909</v>
      </c>
      <c r="J21" s="5"/>
    </row>
    <row r="22" spans="1:10" ht="17.25" customHeight="1">
      <c r="A22" s="249" t="s">
        <v>613</v>
      </c>
      <c r="B22" s="5"/>
      <c r="C22" s="5"/>
      <c r="D22" s="5"/>
      <c r="E22" s="5"/>
      <c r="F22" s="5"/>
      <c r="G22" s="5"/>
      <c r="H22" s="97">
        <v>6164384</v>
      </c>
      <c r="I22" s="97">
        <v>6164384</v>
      </c>
      <c r="J22" s="5"/>
    </row>
    <row r="23" spans="1:10" ht="17.25" customHeight="1">
      <c r="A23" s="249" t="s">
        <v>614</v>
      </c>
      <c r="B23" s="5"/>
      <c r="C23" s="5"/>
      <c r="D23" s="5"/>
      <c r="E23" s="5"/>
      <c r="F23" s="5"/>
      <c r="G23" s="5"/>
      <c r="H23" s="97"/>
      <c r="I23" s="97">
        <v>185812365</v>
      </c>
      <c r="J23" s="5"/>
    </row>
    <row r="24" spans="1:10" ht="17.25" customHeight="1">
      <c r="A24" s="249" t="s">
        <v>615</v>
      </c>
      <c r="B24" s="5"/>
      <c r="C24" s="5"/>
      <c r="D24" s="5"/>
      <c r="E24" s="5"/>
      <c r="F24" s="5"/>
      <c r="G24" s="5"/>
      <c r="H24" s="97">
        <v>2824333333</v>
      </c>
      <c r="I24" s="97">
        <v>1504333333</v>
      </c>
      <c r="J24" s="5"/>
    </row>
    <row r="25" spans="1:10" ht="17.25" customHeight="1">
      <c r="A25" s="249" t="s">
        <v>616</v>
      </c>
      <c r="B25" s="5"/>
      <c r="C25" s="5"/>
      <c r="D25" s="5"/>
      <c r="E25" s="5"/>
      <c r="F25" s="5"/>
      <c r="G25" s="5"/>
      <c r="H25" s="97"/>
      <c r="I25" s="97">
        <v>190000000</v>
      </c>
      <c r="J25" s="5"/>
    </row>
    <row r="26" spans="1:10" ht="17.25" customHeight="1">
      <c r="A26" s="249" t="s">
        <v>617</v>
      </c>
      <c r="B26" s="5"/>
      <c r="C26" s="5"/>
      <c r="D26" s="5"/>
      <c r="E26" s="5"/>
      <c r="F26" s="5"/>
      <c r="G26" s="5"/>
      <c r="H26" s="97">
        <v>22678200</v>
      </c>
      <c r="I26" s="97">
        <v>22678200</v>
      </c>
      <c r="J26" s="5"/>
    </row>
    <row r="27" spans="1:10" ht="17.25" customHeight="1">
      <c r="A27" s="249" t="s">
        <v>618</v>
      </c>
      <c r="B27" s="5"/>
      <c r="C27" s="5"/>
      <c r="D27" s="5"/>
      <c r="E27" s="5"/>
      <c r="F27" s="5"/>
      <c r="G27" s="5"/>
      <c r="H27" s="97">
        <v>13563388</v>
      </c>
      <c r="I27" s="97"/>
      <c r="J27" s="5"/>
    </row>
    <row r="28" spans="1:10" ht="17.25" customHeight="1">
      <c r="A28" s="249" t="s">
        <v>619</v>
      </c>
      <c r="B28" s="5"/>
      <c r="C28" s="5"/>
      <c r="D28" s="5"/>
      <c r="E28" s="5"/>
      <c r="F28" s="5"/>
      <c r="G28" s="5"/>
      <c r="H28" s="97">
        <v>60553200</v>
      </c>
      <c r="I28" s="97"/>
      <c r="J28" s="5"/>
    </row>
    <row r="29" spans="1:10" ht="17.25" customHeight="1">
      <c r="A29" s="249" t="s">
        <v>620</v>
      </c>
      <c r="B29" s="5"/>
      <c r="C29" s="5"/>
      <c r="D29" s="5"/>
      <c r="E29" s="5"/>
      <c r="F29" s="5"/>
      <c r="G29" s="5"/>
      <c r="H29" s="97">
        <v>343124443</v>
      </c>
      <c r="I29" s="97">
        <v>451539746</v>
      </c>
      <c r="J29" s="5"/>
    </row>
    <row r="30" spans="1:10" ht="17.25" customHeight="1">
      <c r="A30" s="249" t="s">
        <v>621</v>
      </c>
      <c r="B30" s="5"/>
      <c r="C30" s="5"/>
      <c r="D30" s="5"/>
      <c r="E30" s="5"/>
      <c r="F30" s="5"/>
      <c r="G30" s="5"/>
      <c r="H30" s="97">
        <v>102747120</v>
      </c>
      <c r="I30" s="97">
        <v>375001200</v>
      </c>
      <c r="J30" s="5"/>
    </row>
    <row r="31" spans="1:10" ht="17.25" customHeight="1">
      <c r="A31" s="249" t="s">
        <v>622</v>
      </c>
      <c r="B31" s="5"/>
      <c r="C31" s="5"/>
      <c r="D31" s="5"/>
      <c r="E31" s="5"/>
      <c r="F31" s="5"/>
      <c r="G31" s="5"/>
      <c r="H31" s="97">
        <v>479897115</v>
      </c>
      <c r="I31" s="97">
        <v>458736157</v>
      </c>
      <c r="J31" s="5"/>
    </row>
    <row r="32" spans="1:10" ht="17.25" customHeight="1">
      <c r="A32" s="249" t="s">
        <v>623</v>
      </c>
      <c r="B32" s="5"/>
      <c r="C32" s="5"/>
      <c r="D32" s="5"/>
      <c r="E32" s="5"/>
      <c r="F32" s="5"/>
      <c r="G32" s="5"/>
      <c r="H32" s="97">
        <v>31497958</v>
      </c>
      <c r="I32" s="97">
        <v>27637594</v>
      </c>
      <c r="J32" s="5"/>
    </row>
    <row r="33" spans="1:10" ht="17.25" customHeight="1">
      <c r="A33" s="249" t="s">
        <v>624</v>
      </c>
      <c r="B33" s="5"/>
      <c r="C33" s="5"/>
      <c r="D33" s="5"/>
      <c r="E33" s="5"/>
      <c r="F33" s="5"/>
      <c r="G33" s="5"/>
      <c r="H33" s="97">
        <v>1258820791</v>
      </c>
      <c r="I33" s="97">
        <v>1225711079</v>
      </c>
      <c r="J33" s="5"/>
    </row>
    <row r="34" spans="1:10" s="1" customFormat="1" ht="17.25" customHeight="1">
      <c r="A34" s="216" t="s">
        <v>603</v>
      </c>
      <c r="B34" s="143"/>
      <c r="C34" s="143"/>
      <c r="D34" s="143"/>
      <c r="E34" s="143"/>
      <c r="F34" s="143"/>
      <c r="G34" s="143"/>
      <c r="H34" s="209">
        <v>6105117654</v>
      </c>
      <c r="I34" s="209">
        <v>6806358105</v>
      </c>
      <c r="J34" s="143"/>
    </row>
    <row r="35" spans="1:10" s="214" customFormat="1" ht="17.25" customHeight="1">
      <c r="A35" s="210" t="s">
        <v>625</v>
      </c>
      <c r="B35" s="211"/>
      <c r="C35" s="211"/>
      <c r="D35" s="211"/>
      <c r="E35" s="211"/>
      <c r="F35" s="211"/>
      <c r="G35" s="211"/>
      <c r="H35" s="212" t="s">
        <v>1060</v>
      </c>
      <c r="I35" s="213" t="s">
        <v>1061</v>
      </c>
      <c r="J35" s="211"/>
    </row>
    <row r="36" spans="1:10" ht="17.25" customHeight="1">
      <c r="A36" s="249" t="s">
        <v>626</v>
      </c>
      <c r="B36" s="5"/>
      <c r="C36" s="5"/>
      <c r="D36" s="5"/>
      <c r="E36" s="5"/>
      <c r="F36" s="5"/>
      <c r="G36" s="5"/>
      <c r="H36" s="97"/>
      <c r="I36" s="97"/>
      <c r="J36" s="5"/>
    </row>
    <row r="37" spans="1:10" ht="17.25" customHeight="1">
      <c r="A37" s="5" t="s">
        <v>627</v>
      </c>
      <c r="B37" s="5"/>
      <c r="C37" s="5"/>
      <c r="D37" s="5"/>
      <c r="E37" s="5"/>
      <c r="F37" s="5"/>
      <c r="G37" s="5"/>
      <c r="H37" s="97">
        <v>11580906740</v>
      </c>
      <c r="I37" s="97">
        <v>14057833040</v>
      </c>
      <c r="J37" s="5"/>
    </row>
    <row r="38" spans="1:10" ht="17.25" customHeight="1">
      <c r="A38" s="5" t="s">
        <v>628</v>
      </c>
      <c r="B38" s="5"/>
      <c r="C38" s="5"/>
      <c r="D38" s="5"/>
      <c r="E38" s="5"/>
      <c r="F38" s="5"/>
      <c r="G38" s="5"/>
      <c r="H38" s="97">
        <v>2425639313</v>
      </c>
      <c r="I38" s="97">
        <v>3764298114</v>
      </c>
      <c r="J38" s="5"/>
    </row>
    <row r="39" spans="1:10" ht="17.25" customHeight="1">
      <c r="A39" s="5" t="s">
        <v>629</v>
      </c>
      <c r="B39" s="5"/>
      <c r="C39" s="5"/>
      <c r="D39" s="5"/>
      <c r="E39" s="5"/>
      <c r="F39" s="5"/>
      <c r="G39" s="5"/>
      <c r="H39" s="97">
        <v>2662841092</v>
      </c>
      <c r="I39" s="97">
        <v>200332227</v>
      </c>
      <c r="J39" s="5"/>
    </row>
    <row r="40" spans="1:10" ht="17.25" customHeight="1">
      <c r="A40" s="5" t="s">
        <v>630</v>
      </c>
      <c r="B40" s="5"/>
      <c r="C40" s="5"/>
      <c r="D40" s="5"/>
      <c r="E40" s="5"/>
      <c r="F40" s="5"/>
      <c r="G40" s="5"/>
      <c r="H40" s="97">
        <v>87861411592</v>
      </c>
      <c r="I40" s="97">
        <v>102528406050</v>
      </c>
      <c r="J40" s="5"/>
    </row>
    <row r="41" spans="1:10" ht="17.25" customHeight="1">
      <c r="A41" s="5" t="s">
        <v>631</v>
      </c>
      <c r="B41" s="5"/>
      <c r="C41" s="5"/>
      <c r="D41" s="5"/>
      <c r="E41" s="5"/>
      <c r="F41" s="5"/>
      <c r="G41" s="5"/>
      <c r="H41" s="97"/>
      <c r="I41" s="97"/>
      <c r="J41" s="5"/>
    </row>
    <row r="42" spans="1:10" ht="17.25" customHeight="1">
      <c r="A42" s="5" t="s">
        <v>632</v>
      </c>
      <c r="B42" s="5"/>
      <c r="C42" s="5"/>
      <c r="D42" s="5"/>
      <c r="E42" s="5"/>
      <c r="F42" s="5"/>
      <c r="G42" s="5"/>
      <c r="H42" s="97"/>
      <c r="I42" s="97"/>
      <c r="J42" s="5"/>
    </row>
    <row r="43" spans="1:10" ht="16.5" customHeight="1">
      <c r="A43" s="249" t="s">
        <v>633</v>
      </c>
      <c r="B43" s="5"/>
      <c r="C43" s="5"/>
      <c r="D43" s="5"/>
      <c r="E43" s="5"/>
      <c r="F43" s="5"/>
      <c r="G43" s="5"/>
      <c r="H43" s="97"/>
      <c r="I43" s="97"/>
      <c r="J43" s="5"/>
    </row>
    <row r="44" spans="1:10" ht="16.5" customHeight="1">
      <c r="A44" s="249" t="s">
        <v>634</v>
      </c>
      <c r="B44" s="5"/>
      <c r="C44" s="5"/>
      <c r="D44" s="5"/>
      <c r="E44" s="5"/>
      <c r="F44" s="5"/>
      <c r="G44" s="5"/>
      <c r="H44" s="97"/>
      <c r="I44" s="97"/>
      <c r="J44" s="5"/>
    </row>
    <row r="45" spans="1:10" s="1" customFormat="1" ht="16.5" customHeight="1">
      <c r="A45" s="218" t="s">
        <v>635</v>
      </c>
      <c r="B45" s="143"/>
      <c r="C45" s="143"/>
      <c r="D45" s="143"/>
      <c r="E45" s="143"/>
      <c r="F45" s="143"/>
      <c r="G45" s="143"/>
      <c r="H45" s="209">
        <v>104530798737</v>
      </c>
      <c r="I45" s="209">
        <v>120550869431</v>
      </c>
      <c r="J45" s="143"/>
    </row>
    <row r="46" spans="1:10" s="214" customFormat="1" ht="16.5" customHeight="1">
      <c r="A46" s="210" t="s">
        <v>636</v>
      </c>
      <c r="B46" s="211"/>
      <c r="C46" s="211"/>
      <c r="D46" s="211"/>
      <c r="E46" s="211"/>
      <c r="F46" s="211"/>
      <c r="G46" s="211"/>
      <c r="H46" s="212" t="s">
        <v>1060</v>
      </c>
      <c r="I46" s="213" t="s">
        <v>1061</v>
      </c>
      <c r="J46" s="211"/>
    </row>
    <row r="47" spans="1:10" ht="16.5" customHeight="1">
      <c r="A47" s="249" t="s">
        <v>637</v>
      </c>
      <c r="B47" s="5"/>
      <c r="C47" s="5"/>
      <c r="D47" s="5"/>
      <c r="E47" s="5"/>
      <c r="F47" s="5"/>
      <c r="G47" s="5"/>
      <c r="H47" s="97"/>
      <c r="I47" s="97"/>
      <c r="J47" s="5"/>
    </row>
    <row r="48" spans="1:10" ht="16.5" customHeight="1">
      <c r="A48" s="249" t="s">
        <v>638</v>
      </c>
      <c r="B48" s="5"/>
      <c r="C48" s="5"/>
      <c r="D48" s="5"/>
      <c r="E48" s="5"/>
      <c r="F48" s="5"/>
      <c r="G48" s="5"/>
      <c r="H48" s="97">
        <v>677840026</v>
      </c>
      <c r="I48" s="97"/>
      <c r="J48" s="5"/>
    </row>
    <row r="49" spans="1:10" s="1" customFormat="1" ht="16.5" customHeight="1">
      <c r="A49" s="216" t="s">
        <v>598</v>
      </c>
      <c r="B49" s="143"/>
      <c r="C49" s="143"/>
      <c r="D49" s="143"/>
      <c r="E49" s="143"/>
      <c r="F49" s="143"/>
      <c r="G49" s="143"/>
      <c r="H49" s="209">
        <v>677840026</v>
      </c>
      <c r="I49" s="209">
        <v>0</v>
      </c>
      <c r="J49" s="143"/>
    </row>
    <row r="50" spans="1:9" s="211" customFormat="1" ht="16.5" customHeight="1">
      <c r="A50" s="210" t="s">
        <v>639</v>
      </c>
      <c r="H50" s="212" t="s">
        <v>1060</v>
      </c>
      <c r="I50" s="213" t="s">
        <v>1061</v>
      </c>
    </row>
    <row r="51" spans="1:10" ht="16.5" customHeight="1">
      <c r="A51" s="249" t="s">
        <v>640</v>
      </c>
      <c r="B51" s="5"/>
      <c r="C51" s="5"/>
      <c r="D51" s="5"/>
      <c r="E51" s="5"/>
      <c r="F51" s="5"/>
      <c r="G51" s="5"/>
      <c r="H51" s="97"/>
      <c r="I51" s="97"/>
      <c r="J51" s="5"/>
    </row>
    <row r="52" spans="1:10" ht="16.5" customHeight="1">
      <c r="A52" s="249" t="s">
        <v>641</v>
      </c>
      <c r="B52" s="5"/>
      <c r="C52" s="5"/>
      <c r="D52" s="5"/>
      <c r="E52" s="5"/>
      <c r="F52" s="5"/>
      <c r="G52" s="5"/>
      <c r="H52" s="97">
        <v>0</v>
      </c>
      <c r="I52" s="97">
        <v>0</v>
      </c>
      <c r="J52" s="5"/>
    </row>
    <row r="53" spans="1:10" ht="16.5" customHeight="1">
      <c r="A53" s="216" t="s">
        <v>598</v>
      </c>
      <c r="B53" s="143"/>
      <c r="C53" s="143"/>
      <c r="D53" s="143"/>
      <c r="E53" s="143"/>
      <c r="F53" s="143"/>
      <c r="G53" s="143"/>
      <c r="H53" s="209">
        <v>0</v>
      </c>
      <c r="I53" s="209">
        <v>0</v>
      </c>
      <c r="J53" s="5"/>
    </row>
    <row r="54" spans="1:10" ht="16.5" customHeight="1">
      <c r="A54" s="210" t="s">
        <v>642</v>
      </c>
      <c r="B54" s="5"/>
      <c r="C54" s="5"/>
      <c r="D54" s="5"/>
      <c r="E54" s="5"/>
      <c r="F54" s="5"/>
      <c r="G54" s="5"/>
      <c r="H54" s="97"/>
      <c r="I54" s="97"/>
      <c r="J54" s="5"/>
    </row>
    <row r="55" spans="1:10" ht="16.5" customHeight="1">
      <c r="A55" s="249" t="s">
        <v>643</v>
      </c>
      <c r="B55" s="5"/>
      <c r="C55" s="5"/>
      <c r="D55" s="5"/>
      <c r="E55" s="5"/>
      <c r="F55" s="5"/>
      <c r="G55" s="5"/>
      <c r="H55" s="212" t="s">
        <v>1060</v>
      </c>
      <c r="I55" s="213" t="s">
        <v>1061</v>
      </c>
      <c r="J55" s="5"/>
    </row>
    <row r="56" spans="1:10" ht="16.5" customHeight="1">
      <c r="A56" s="249" t="s">
        <v>644</v>
      </c>
      <c r="B56" s="5"/>
      <c r="C56" s="5"/>
      <c r="D56" s="5"/>
      <c r="E56" s="5"/>
      <c r="F56" s="5"/>
      <c r="G56" s="5"/>
      <c r="H56" s="97"/>
      <c r="I56" s="97"/>
      <c r="J56" s="5"/>
    </row>
    <row r="57" spans="1:10" ht="16.5" customHeight="1">
      <c r="A57" s="249" t="s">
        <v>645</v>
      </c>
      <c r="B57" s="5"/>
      <c r="C57" s="5"/>
      <c r="D57" s="5"/>
      <c r="E57" s="5"/>
      <c r="F57" s="5"/>
      <c r="G57" s="5"/>
      <c r="H57" s="97"/>
      <c r="I57" s="97"/>
      <c r="J57" s="5"/>
    </row>
    <row r="58" spans="1:10" ht="16.5" customHeight="1">
      <c r="A58" s="5" t="s">
        <v>646</v>
      </c>
      <c r="B58" s="5"/>
      <c r="C58" s="5"/>
      <c r="D58" s="5"/>
      <c r="E58" s="5"/>
      <c r="F58" s="5"/>
      <c r="G58" s="5"/>
      <c r="H58" s="96">
        <v>48162660</v>
      </c>
      <c r="I58" s="390">
        <v>48162660</v>
      </c>
      <c r="J58" s="5"/>
    </row>
    <row r="59" spans="1:10" s="1" customFormat="1" ht="17.25" customHeight="1">
      <c r="A59" s="216" t="s">
        <v>598</v>
      </c>
      <c r="B59" s="143"/>
      <c r="C59" s="143"/>
      <c r="D59" s="143"/>
      <c r="E59" s="143"/>
      <c r="F59" s="143"/>
      <c r="G59" s="143"/>
      <c r="H59" s="219">
        <v>48162660</v>
      </c>
      <c r="I59" s="220">
        <v>48162660</v>
      </c>
      <c r="J59" s="143"/>
    </row>
    <row r="60" spans="1:10" s="214" customFormat="1" ht="21" customHeight="1">
      <c r="A60" s="210" t="s">
        <v>647</v>
      </c>
      <c r="B60" s="211"/>
      <c r="C60" s="211"/>
      <c r="D60" s="211"/>
      <c r="E60" s="211"/>
      <c r="F60" s="221"/>
      <c r="G60" s="221"/>
      <c r="H60" s="212" t="s">
        <v>1060</v>
      </c>
      <c r="I60" s="213" t="s">
        <v>1061</v>
      </c>
      <c r="J60" s="211"/>
    </row>
    <row r="61" spans="1:9" s="211" customFormat="1" ht="21" customHeight="1">
      <c r="A61" s="210" t="s">
        <v>648</v>
      </c>
      <c r="H61" s="222">
        <v>618441720060</v>
      </c>
      <c r="I61" s="222">
        <v>436803520060</v>
      </c>
    </row>
    <row r="62" spans="1:9" s="5" customFormat="1" ht="21" customHeight="1">
      <c r="A62" s="391" t="s">
        <v>649</v>
      </c>
      <c r="H62" s="97">
        <v>607399020060</v>
      </c>
      <c r="I62" s="97">
        <v>418399020060</v>
      </c>
    </row>
    <row r="63" spans="1:9" s="5" customFormat="1" ht="21" customHeight="1">
      <c r="A63" s="391" t="s">
        <v>650</v>
      </c>
      <c r="H63" s="97">
        <v>11042700000</v>
      </c>
      <c r="I63" s="97">
        <v>18404500000</v>
      </c>
    </row>
    <row r="64" spans="1:9" s="5" customFormat="1" ht="21" customHeight="1">
      <c r="A64" s="249" t="s">
        <v>651</v>
      </c>
      <c r="H64" s="97"/>
      <c r="I64" s="97"/>
    </row>
    <row r="65" spans="1:9" s="211" customFormat="1" ht="21" customHeight="1">
      <c r="A65" s="210" t="s">
        <v>652</v>
      </c>
      <c r="H65" s="222">
        <v>93926220000</v>
      </c>
      <c r="I65" s="222">
        <v>93012300000</v>
      </c>
    </row>
    <row r="66" spans="1:9" s="5" customFormat="1" ht="21" customHeight="1">
      <c r="A66" s="391" t="s">
        <v>653</v>
      </c>
      <c r="H66" s="97"/>
      <c r="I66" s="97"/>
    </row>
    <row r="67" spans="1:10" s="5" customFormat="1" ht="21" customHeight="1">
      <c r="A67" s="391" t="s">
        <v>654</v>
      </c>
      <c r="H67" s="97">
        <v>81926220000</v>
      </c>
      <c r="I67" s="97">
        <v>81012300000</v>
      </c>
      <c r="J67" s="142"/>
    </row>
    <row r="68" spans="1:9" s="5" customFormat="1" ht="21" customHeight="1">
      <c r="A68" s="391" t="s">
        <v>655</v>
      </c>
      <c r="H68" s="97">
        <v>12000000000</v>
      </c>
      <c r="I68" s="97">
        <v>12000000000</v>
      </c>
    </row>
    <row r="69" spans="1:10" ht="21" customHeight="1">
      <c r="A69" s="216" t="s">
        <v>598</v>
      </c>
      <c r="B69" s="143"/>
      <c r="C69" s="143"/>
      <c r="D69" s="143"/>
      <c r="E69" s="143"/>
      <c r="F69" s="143"/>
      <c r="G69" s="143"/>
      <c r="H69" s="209">
        <v>712367940060</v>
      </c>
      <c r="I69" s="209">
        <v>529815820060</v>
      </c>
      <c r="J69" s="5"/>
    </row>
    <row r="70" spans="1:10" s="214" customFormat="1" ht="22.5" customHeight="1">
      <c r="A70" s="210" t="s">
        <v>656</v>
      </c>
      <c r="B70" s="211"/>
      <c r="C70" s="211"/>
      <c r="D70" s="211"/>
      <c r="E70" s="211"/>
      <c r="F70" s="211"/>
      <c r="G70" s="211"/>
      <c r="H70" s="212" t="s">
        <v>1060</v>
      </c>
      <c r="I70" s="213" t="s">
        <v>1061</v>
      </c>
      <c r="J70" s="211"/>
    </row>
    <row r="71" spans="1:10" s="394" customFormat="1" ht="22.5" customHeight="1">
      <c r="A71" s="392" t="s">
        <v>657</v>
      </c>
      <c r="B71" s="393"/>
      <c r="C71" s="393"/>
      <c r="D71" s="393"/>
      <c r="E71" s="393"/>
      <c r="F71" s="393"/>
      <c r="G71" s="393"/>
      <c r="H71" s="97">
        <v>0</v>
      </c>
      <c r="I71" s="97">
        <v>0</v>
      </c>
      <c r="J71" s="393"/>
    </row>
    <row r="72" spans="1:10" s="394" customFormat="1" ht="22.5" customHeight="1">
      <c r="A72" s="392" t="s">
        <v>658</v>
      </c>
      <c r="B72" s="393"/>
      <c r="C72" s="393"/>
      <c r="D72" s="393"/>
      <c r="E72" s="393"/>
      <c r="F72" s="393"/>
      <c r="G72" s="393"/>
      <c r="H72" s="97">
        <v>0</v>
      </c>
      <c r="I72" s="97">
        <v>0</v>
      </c>
      <c r="J72" s="393"/>
    </row>
    <row r="73" spans="1:10" s="394" customFormat="1" ht="22.5" customHeight="1">
      <c r="A73" s="392" t="s">
        <v>659</v>
      </c>
      <c r="B73" s="393"/>
      <c r="C73" s="393"/>
      <c r="D73" s="393"/>
      <c r="E73" s="393"/>
      <c r="F73" s="393"/>
      <c r="G73" s="393"/>
      <c r="H73" s="97">
        <v>0</v>
      </c>
      <c r="I73" s="97">
        <v>0</v>
      </c>
      <c r="J73" s="393"/>
    </row>
    <row r="74" spans="1:10" s="394" customFormat="1" ht="22.5" customHeight="1">
      <c r="A74" s="392" t="s">
        <v>660</v>
      </c>
      <c r="B74" s="393"/>
      <c r="C74" s="393"/>
      <c r="D74" s="393"/>
      <c r="E74" s="393"/>
      <c r="F74" s="393"/>
      <c r="G74" s="393"/>
      <c r="H74" s="97">
        <v>4367660813</v>
      </c>
      <c r="I74" s="97">
        <v>7316912092</v>
      </c>
      <c r="J74" s="393"/>
    </row>
    <row r="75" spans="1:10" s="394" customFormat="1" ht="22.5" customHeight="1">
      <c r="A75" s="395" t="s">
        <v>609</v>
      </c>
      <c r="B75" s="393"/>
      <c r="C75" s="393"/>
      <c r="D75" s="393"/>
      <c r="E75" s="393"/>
      <c r="F75" s="393"/>
      <c r="G75" s="393"/>
      <c r="H75" s="97"/>
      <c r="I75" s="97"/>
      <c r="J75" s="393"/>
    </row>
    <row r="76" spans="1:10" s="394" customFormat="1" ht="22.5" customHeight="1">
      <c r="A76" s="392" t="s">
        <v>661</v>
      </c>
      <c r="B76" s="393"/>
      <c r="C76" s="393"/>
      <c r="D76" s="393"/>
      <c r="E76" s="393"/>
      <c r="F76" s="393"/>
      <c r="G76" s="393"/>
      <c r="H76" s="97"/>
      <c r="I76" s="97">
        <v>3012241539</v>
      </c>
      <c r="J76" s="393"/>
    </row>
    <row r="77" spans="1:10" s="394" customFormat="1" ht="22.5" customHeight="1">
      <c r="A77" s="392" t="s">
        <v>662</v>
      </c>
      <c r="B77" s="393"/>
      <c r="C77" s="393"/>
      <c r="D77" s="393"/>
      <c r="E77" s="393"/>
      <c r="F77" s="393"/>
      <c r="G77" s="393"/>
      <c r="H77" s="97">
        <v>4014968139</v>
      </c>
      <c r="I77" s="97">
        <v>3417499028</v>
      </c>
      <c r="J77" s="393"/>
    </row>
    <row r="78" spans="1:10" s="394" customFormat="1" ht="22.5" customHeight="1">
      <c r="A78" s="392" t="s">
        <v>663</v>
      </c>
      <c r="B78" s="393"/>
      <c r="C78" s="393"/>
      <c r="D78" s="393"/>
      <c r="E78" s="393"/>
      <c r="F78" s="393"/>
      <c r="G78" s="393"/>
      <c r="H78" s="97">
        <v>25013962</v>
      </c>
      <c r="I78" s="97"/>
      <c r="J78" s="393"/>
    </row>
    <row r="79" spans="1:10" s="394" customFormat="1" ht="22.5" customHeight="1">
      <c r="A79" s="392" t="s">
        <v>664</v>
      </c>
      <c r="B79" s="393"/>
      <c r="C79" s="393"/>
      <c r="D79" s="393"/>
      <c r="E79" s="393"/>
      <c r="F79" s="393"/>
      <c r="G79" s="393"/>
      <c r="H79" s="97">
        <v>327678712</v>
      </c>
      <c r="I79" s="97">
        <v>887171525</v>
      </c>
      <c r="J79" s="393"/>
    </row>
    <row r="80" spans="1:10" s="394" customFormat="1" ht="22.5" customHeight="1">
      <c r="A80" s="216" t="s">
        <v>598</v>
      </c>
      <c r="B80" s="143"/>
      <c r="C80" s="143"/>
      <c r="D80" s="143"/>
      <c r="E80" s="143"/>
      <c r="F80" s="143"/>
      <c r="G80" s="143"/>
      <c r="H80" s="209">
        <v>4367660813</v>
      </c>
      <c r="I80" s="209">
        <v>7316912092</v>
      </c>
      <c r="J80" s="393"/>
    </row>
    <row r="81" spans="1:10" s="394" customFormat="1" ht="22.5" customHeight="1">
      <c r="A81" s="223" t="s">
        <v>665</v>
      </c>
      <c r="B81" s="224"/>
      <c r="C81" s="224"/>
      <c r="D81" s="393"/>
      <c r="E81" s="393"/>
      <c r="F81" s="393"/>
      <c r="G81" s="393"/>
      <c r="H81" s="212" t="s">
        <v>1060</v>
      </c>
      <c r="I81" s="213" t="s">
        <v>1061</v>
      </c>
      <c r="J81" s="393"/>
    </row>
    <row r="82" spans="1:10" s="394" customFormat="1" ht="22.5" customHeight="1">
      <c r="A82" s="393" t="s">
        <v>666</v>
      </c>
      <c r="B82" s="393"/>
      <c r="C82" s="393"/>
      <c r="D82" s="393"/>
      <c r="E82" s="393"/>
      <c r="F82" s="393"/>
      <c r="G82" s="393"/>
      <c r="H82" s="97">
        <v>35000000000</v>
      </c>
      <c r="I82" s="97">
        <v>61000000000</v>
      </c>
      <c r="J82" s="393"/>
    </row>
    <row r="83" spans="1:10" s="394" customFormat="1" ht="22.5" customHeight="1">
      <c r="A83" s="392" t="s">
        <v>667</v>
      </c>
      <c r="B83" s="393"/>
      <c r="C83" s="393"/>
      <c r="D83" s="393"/>
      <c r="E83" s="393"/>
      <c r="F83" s="393"/>
      <c r="G83" s="393"/>
      <c r="H83" s="97">
        <v>5613197609</v>
      </c>
      <c r="I83" s="97">
        <v>5508419620</v>
      </c>
      <c r="J83" s="393"/>
    </row>
    <row r="84" spans="1:10" s="226" customFormat="1" ht="22.5" customHeight="1">
      <c r="A84" s="224"/>
      <c r="B84" s="224"/>
      <c r="C84" s="224" t="s">
        <v>598</v>
      </c>
      <c r="D84" s="224"/>
      <c r="E84" s="224"/>
      <c r="F84" s="224"/>
      <c r="G84" s="224"/>
      <c r="H84" s="225">
        <v>40613197609</v>
      </c>
      <c r="I84" s="225">
        <v>66508419620</v>
      </c>
      <c r="J84" s="224"/>
    </row>
    <row r="85" spans="1:10" s="229" customFormat="1" ht="22.5" customHeight="1">
      <c r="A85" s="227" t="s">
        <v>668</v>
      </c>
      <c r="B85" s="228"/>
      <c r="C85" s="228"/>
      <c r="D85" s="228"/>
      <c r="E85" s="228"/>
      <c r="F85" s="228"/>
      <c r="G85" s="228"/>
      <c r="H85" s="212" t="s">
        <v>1060</v>
      </c>
      <c r="I85" s="213" t="s">
        <v>1061</v>
      </c>
      <c r="J85" s="228"/>
    </row>
    <row r="86" spans="1:10" s="394" customFormat="1" ht="22.5" customHeight="1">
      <c r="A86" s="393" t="s">
        <v>669</v>
      </c>
      <c r="B86" s="393"/>
      <c r="C86" s="393"/>
      <c r="D86" s="393"/>
      <c r="E86" s="393"/>
      <c r="F86" s="393"/>
      <c r="G86" s="393"/>
      <c r="H86" s="97">
        <v>0</v>
      </c>
      <c r="I86" s="97">
        <v>255456511</v>
      </c>
      <c r="J86" s="393"/>
    </row>
    <row r="87" spans="1:10" s="394" customFormat="1" ht="22.5" customHeight="1">
      <c r="A87" s="393" t="s">
        <v>670</v>
      </c>
      <c r="B87" s="393"/>
      <c r="C87" s="393"/>
      <c r="D87" s="393"/>
      <c r="E87" s="393"/>
      <c r="F87" s="393"/>
      <c r="G87" s="393"/>
      <c r="H87" s="396"/>
      <c r="I87" s="396"/>
      <c r="J87" s="393"/>
    </row>
    <row r="88" spans="1:10" s="394" customFormat="1" ht="22.5" customHeight="1">
      <c r="A88" s="393" t="s">
        <v>671</v>
      </c>
      <c r="B88" s="393"/>
      <c r="C88" s="393"/>
      <c r="D88" s="393"/>
      <c r="E88" s="393"/>
      <c r="F88" s="393"/>
      <c r="G88" s="393"/>
      <c r="H88" s="97"/>
      <c r="I88" s="97"/>
      <c r="J88" s="393"/>
    </row>
    <row r="89" spans="1:10" s="394" customFormat="1" ht="22.5" customHeight="1">
      <c r="A89" s="393" t="s">
        <v>672</v>
      </c>
      <c r="B89" s="393"/>
      <c r="C89" s="393"/>
      <c r="D89" s="393"/>
      <c r="E89" s="393"/>
      <c r="F89" s="393"/>
      <c r="G89" s="393"/>
      <c r="H89" s="97">
        <v>13021064623</v>
      </c>
      <c r="I89" s="97">
        <v>56008238008</v>
      </c>
      <c r="J89" s="393"/>
    </row>
    <row r="90" spans="1:10" s="394" customFormat="1" ht="22.5" customHeight="1">
      <c r="A90" s="392" t="s">
        <v>673</v>
      </c>
      <c r="B90" s="393"/>
      <c r="C90" s="393"/>
      <c r="D90" s="393"/>
      <c r="E90" s="393"/>
      <c r="F90" s="393"/>
      <c r="G90" s="393"/>
      <c r="H90" s="97">
        <v>0</v>
      </c>
      <c r="I90" s="97">
        <v>2521701891</v>
      </c>
      <c r="J90" s="393"/>
    </row>
    <row r="91" spans="1:10" s="394" customFormat="1" ht="22.5" customHeight="1">
      <c r="A91" s="393" t="s">
        <v>674</v>
      </c>
      <c r="B91" s="393"/>
      <c r="C91" s="393"/>
      <c r="D91" s="393"/>
      <c r="E91" s="393"/>
      <c r="F91" s="393"/>
      <c r="G91" s="393"/>
      <c r="H91" s="97"/>
      <c r="I91" s="97"/>
      <c r="J91" s="393"/>
    </row>
    <row r="92" spans="1:10" s="394" customFormat="1" ht="22.5" customHeight="1">
      <c r="A92" s="392" t="s">
        <v>675</v>
      </c>
      <c r="B92" s="393"/>
      <c r="C92" s="393"/>
      <c r="D92" s="393"/>
      <c r="E92" s="393"/>
      <c r="F92" s="393"/>
      <c r="G92" s="393"/>
      <c r="H92" s="97">
        <v>0</v>
      </c>
      <c r="I92" s="97">
        <v>7681440</v>
      </c>
      <c r="J92" s="393"/>
    </row>
    <row r="93" spans="1:10" s="394" customFormat="1" ht="22.5" customHeight="1">
      <c r="A93" s="393" t="s">
        <v>676</v>
      </c>
      <c r="B93" s="393"/>
      <c r="C93" s="393"/>
      <c r="D93" s="393"/>
      <c r="E93" s="393"/>
      <c r="F93" s="393"/>
      <c r="G93" s="393"/>
      <c r="H93" s="97">
        <v>0</v>
      </c>
      <c r="I93" s="97">
        <v>14607508</v>
      </c>
      <c r="J93" s="393"/>
    </row>
    <row r="94" spans="1:10" s="394" customFormat="1" ht="22.5" customHeight="1">
      <c r="A94" s="392" t="s">
        <v>677</v>
      </c>
      <c r="B94" s="393"/>
      <c r="C94" s="393"/>
      <c r="D94" s="393"/>
      <c r="E94" s="393"/>
      <c r="F94" s="393"/>
      <c r="G94" s="393"/>
      <c r="H94" s="97">
        <v>0</v>
      </c>
      <c r="I94" s="97">
        <v>0</v>
      </c>
      <c r="J94" s="393"/>
    </row>
    <row r="95" spans="1:10" s="226" customFormat="1" ht="22.5" customHeight="1">
      <c r="A95" s="224"/>
      <c r="B95" s="224"/>
      <c r="C95" s="224" t="s">
        <v>598</v>
      </c>
      <c r="D95" s="224"/>
      <c r="E95" s="224"/>
      <c r="F95" s="224"/>
      <c r="G95" s="224"/>
      <c r="H95" s="230">
        <v>13021064623</v>
      </c>
      <c r="I95" s="230">
        <v>58807685358</v>
      </c>
      <c r="J95" s="224"/>
    </row>
    <row r="96" spans="1:10" s="226" customFormat="1" ht="22.5" customHeight="1">
      <c r="A96" s="224"/>
      <c r="B96" s="224"/>
      <c r="C96" s="224"/>
      <c r="D96" s="224"/>
      <c r="E96" s="224"/>
      <c r="F96" s="224"/>
      <c r="G96" s="224"/>
      <c r="H96" s="230"/>
      <c r="I96" s="230"/>
      <c r="J96" s="224"/>
    </row>
    <row r="97" spans="1:10" s="229" customFormat="1" ht="22.5" customHeight="1">
      <c r="A97" s="227" t="s">
        <v>678</v>
      </c>
      <c r="B97" s="227"/>
      <c r="C97" s="228"/>
      <c r="D97" s="228"/>
      <c r="E97" s="228"/>
      <c r="F97" s="228"/>
      <c r="G97" s="228"/>
      <c r="H97" s="212" t="s">
        <v>1060</v>
      </c>
      <c r="I97" s="213" t="s">
        <v>1061</v>
      </c>
      <c r="J97" s="228"/>
    </row>
    <row r="98" spans="1:10" s="394" customFormat="1" ht="22.5" customHeight="1">
      <c r="A98" s="392" t="s">
        <v>679</v>
      </c>
      <c r="B98" s="393"/>
      <c r="C98" s="393"/>
      <c r="D98" s="393"/>
      <c r="E98" s="393"/>
      <c r="F98" s="393"/>
      <c r="G98" s="393"/>
      <c r="H98" s="97">
        <v>0</v>
      </c>
      <c r="I98" s="97">
        <v>0</v>
      </c>
      <c r="J98" s="393"/>
    </row>
    <row r="99" spans="1:10" s="394" customFormat="1" ht="22.5" customHeight="1">
      <c r="A99" s="392" t="s">
        <v>680</v>
      </c>
      <c r="B99" s="393"/>
      <c r="C99" s="393"/>
      <c r="D99" s="393"/>
      <c r="E99" s="393"/>
      <c r="F99" s="393"/>
      <c r="G99" s="393"/>
      <c r="H99" s="97">
        <v>0</v>
      </c>
      <c r="I99" s="97">
        <v>0</v>
      </c>
      <c r="J99" s="393"/>
    </row>
    <row r="100" spans="1:10" s="394" customFormat="1" ht="22.5" customHeight="1">
      <c r="A100" s="392" t="s">
        <v>681</v>
      </c>
      <c r="B100" s="393"/>
      <c r="C100" s="393"/>
      <c r="D100" s="393"/>
      <c r="E100" s="393"/>
      <c r="F100" s="393"/>
      <c r="G100" s="393"/>
      <c r="H100" s="97">
        <v>2488088494</v>
      </c>
      <c r="I100" s="390">
        <v>1498603525</v>
      </c>
      <c r="J100" s="393"/>
    </row>
    <row r="101" spans="1:10" s="394" customFormat="1" ht="22.5" customHeight="1">
      <c r="A101" s="395" t="s">
        <v>609</v>
      </c>
      <c r="B101" s="393"/>
      <c r="C101" s="393"/>
      <c r="D101" s="393"/>
      <c r="E101" s="393"/>
      <c r="F101" s="393"/>
      <c r="G101" s="393"/>
      <c r="H101" s="97"/>
      <c r="I101" s="390"/>
      <c r="J101" s="393"/>
    </row>
    <row r="102" spans="1:10" s="394" customFormat="1" ht="22.5" customHeight="1">
      <c r="A102" s="392" t="s">
        <v>682</v>
      </c>
      <c r="B102" s="393"/>
      <c r="C102" s="393"/>
      <c r="D102" s="393"/>
      <c r="E102" s="393"/>
      <c r="F102" s="393"/>
      <c r="G102" s="393"/>
      <c r="H102" s="97">
        <v>1346852329</v>
      </c>
      <c r="I102" s="390">
        <v>272727500</v>
      </c>
      <c r="J102" s="393"/>
    </row>
    <row r="103" spans="1:10" s="394" customFormat="1" ht="22.5" customHeight="1">
      <c r="A103" s="392" t="s">
        <v>683</v>
      </c>
      <c r="B103" s="393"/>
      <c r="C103" s="393"/>
      <c r="D103" s="393"/>
      <c r="E103" s="393"/>
      <c r="F103" s="393"/>
      <c r="G103" s="393"/>
      <c r="H103" s="97">
        <v>338394303</v>
      </c>
      <c r="I103" s="390">
        <v>404842531</v>
      </c>
      <c r="J103" s="393"/>
    </row>
    <row r="104" spans="1:10" s="394" customFormat="1" ht="22.5" customHeight="1">
      <c r="A104" s="392" t="s">
        <v>684</v>
      </c>
      <c r="B104" s="393"/>
      <c r="C104" s="393"/>
      <c r="D104" s="393"/>
      <c r="E104" s="393"/>
      <c r="F104" s="393"/>
      <c r="G104" s="393"/>
      <c r="H104" s="97">
        <v>69039201</v>
      </c>
      <c r="I104" s="390"/>
      <c r="J104" s="393"/>
    </row>
    <row r="105" spans="1:10" s="394" customFormat="1" ht="22.5" customHeight="1">
      <c r="A105" s="392" t="s">
        <v>685</v>
      </c>
      <c r="B105" s="393"/>
      <c r="C105" s="393"/>
      <c r="D105" s="393"/>
      <c r="E105" s="393"/>
      <c r="F105" s="393"/>
      <c r="G105" s="393"/>
      <c r="H105" s="97">
        <v>17500000</v>
      </c>
      <c r="I105" s="390"/>
      <c r="J105" s="393"/>
    </row>
    <row r="106" spans="1:10" s="394" customFormat="1" ht="22.5" customHeight="1">
      <c r="A106" s="392" t="s">
        <v>686</v>
      </c>
      <c r="B106" s="393"/>
      <c r="C106" s="393"/>
      <c r="D106" s="393"/>
      <c r="E106" s="393"/>
      <c r="F106" s="393"/>
      <c r="G106" s="393"/>
      <c r="H106" s="97">
        <v>15555556</v>
      </c>
      <c r="I106" s="390"/>
      <c r="J106" s="393"/>
    </row>
    <row r="107" spans="1:10" s="394" customFormat="1" ht="22.5" customHeight="1">
      <c r="A107" s="392" t="s">
        <v>687</v>
      </c>
      <c r="B107" s="393"/>
      <c r="C107" s="393"/>
      <c r="D107" s="393"/>
      <c r="E107" s="393"/>
      <c r="F107" s="393"/>
      <c r="G107" s="393"/>
      <c r="H107" s="97">
        <v>700747105</v>
      </c>
      <c r="I107" s="390">
        <v>821033494</v>
      </c>
      <c r="J107" s="393"/>
    </row>
    <row r="108" spans="1:10" s="226" customFormat="1" ht="22.5" customHeight="1">
      <c r="A108" s="224"/>
      <c r="B108" s="224"/>
      <c r="C108" s="224" t="s">
        <v>598</v>
      </c>
      <c r="D108" s="224"/>
      <c r="E108" s="224"/>
      <c r="F108" s="224"/>
      <c r="G108" s="224"/>
      <c r="H108" s="209">
        <v>2488088494</v>
      </c>
      <c r="I108" s="209">
        <v>1498603525</v>
      </c>
      <c r="J108" s="224"/>
    </row>
    <row r="109" spans="1:10" s="229" customFormat="1" ht="21" customHeight="1">
      <c r="A109" s="227" t="s">
        <v>688</v>
      </c>
      <c r="B109" s="227"/>
      <c r="C109" s="227"/>
      <c r="D109" s="227"/>
      <c r="E109" s="228"/>
      <c r="F109" s="228"/>
      <c r="G109" s="228"/>
      <c r="H109" s="212" t="s">
        <v>1060</v>
      </c>
      <c r="I109" s="213" t="s">
        <v>1061</v>
      </c>
      <c r="J109" s="228"/>
    </row>
    <row r="110" spans="1:10" s="394" customFormat="1" ht="18" customHeight="1">
      <c r="A110" s="393" t="s">
        <v>689</v>
      </c>
      <c r="B110" s="393"/>
      <c r="C110" s="393"/>
      <c r="D110" s="393"/>
      <c r="E110" s="393"/>
      <c r="F110" s="393"/>
      <c r="G110" s="393"/>
      <c r="H110" s="97"/>
      <c r="I110" s="97"/>
      <c r="J110" s="393"/>
    </row>
    <row r="111" spans="1:10" s="394" customFormat="1" ht="18" customHeight="1">
      <c r="A111" s="393" t="s">
        <v>690</v>
      </c>
      <c r="B111" s="393"/>
      <c r="C111" s="393"/>
      <c r="D111" s="393"/>
      <c r="E111" s="393"/>
      <c r="F111" s="393"/>
      <c r="G111" s="393"/>
      <c r="H111" s="97"/>
      <c r="I111" s="97"/>
      <c r="J111" s="393"/>
    </row>
    <row r="112" spans="1:10" s="394" customFormat="1" ht="18" customHeight="1">
      <c r="A112" s="393" t="s">
        <v>691</v>
      </c>
      <c r="B112" s="393"/>
      <c r="C112" s="393"/>
      <c r="D112" s="393"/>
      <c r="E112" s="393"/>
      <c r="F112" s="393"/>
      <c r="G112" s="393"/>
      <c r="H112" s="97">
        <v>0</v>
      </c>
      <c r="I112" s="97"/>
      <c r="J112" s="393"/>
    </row>
    <row r="113" spans="1:10" s="394" customFormat="1" ht="18" customHeight="1">
      <c r="A113" s="393" t="s">
        <v>692</v>
      </c>
      <c r="B113" s="393"/>
      <c r="C113" s="393"/>
      <c r="D113" s="393"/>
      <c r="E113" s="393"/>
      <c r="F113" s="393"/>
      <c r="G113" s="393"/>
      <c r="H113" s="97">
        <v>127094084</v>
      </c>
      <c r="I113" s="97">
        <v>1492040706</v>
      </c>
      <c r="J113" s="393"/>
    </row>
    <row r="114" spans="1:10" s="394" customFormat="1" ht="18" customHeight="1">
      <c r="A114" s="392" t="s">
        <v>693</v>
      </c>
      <c r="B114" s="393"/>
      <c r="C114" s="393"/>
      <c r="D114" s="393"/>
      <c r="E114" s="393"/>
      <c r="F114" s="393"/>
      <c r="G114" s="393"/>
      <c r="H114" s="97"/>
      <c r="I114" s="97"/>
      <c r="J114" s="393"/>
    </row>
    <row r="115" spans="1:10" ht="18" customHeight="1">
      <c r="A115" s="249" t="s">
        <v>694</v>
      </c>
      <c r="B115" s="5"/>
      <c r="C115" s="5"/>
      <c r="D115" s="5"/>
      <c r="E115" s="5"/>
      <c r="F115" s="5"/>
      <c r="G115" s="5"/>
      <c r="H115" s="97"/>
      <c r="I115" s="97"/>
      <c r="J115" s="5"/>
    </row>
    <row r="116" spans="1:10" ht="18" customHeight="1">
      <c r="A116" s="249" t="s">
        <v>695</v>
      </c>
      <c r="B116" s="5"/>
      <c r="C116" s="5"/>
      <c r="D116" s="5"/>
      <c r="E116" s="5"/>
      <c r="F116" s="5"/>
      <c r="G116" s="5"/>
      <c r="H116" s="97"/>
      <c r="I116" s="97"/>
      <c r="J116" s="5"/>
    </row>
    <row r="117" spans="1:10" ht="18" customHeight="1">
      <c r="A117" s="5" t="s">
        <v>696</v>
      </c>
      <c r="B117" s="5"/>
      <c r="C117" s="5"/>
      <c r="D117" s="5"/>
      <c r="E117" s="5"/>
      <c r="F117" s="5"/>
      <c r="G117" s="5"/>
      <c r="H117" s="97">
        <v>2269776035</v>
      </c>
      <c r="I117" s="97">
        <v>742251186</v>
      </c>
      <c r="J117" s="5"/>
    </row>
    <row r="118" spans="1:10" ht="18" customHeight="1">
      <c r="A118" s="397" t="s">
        <v>609</v>
      </c>
      <c r="B118" s="5"/>
      <c r="C118" s="5"/>
      <c r="D118" s="5"/>
      <c r="E118" s="5"/>
      <c r="F118" s="5"/>
      <c r="G118" s="5"/>
      <c r="H118" s="97"/>
      <c r="I118" s="97"/>
      <c r="J118" s="5"/>
    </row>
    <row r="119" spans="1:10" ht="18" customHeight="1">
      <c r="A119" s="5" t="s">
        <v>697</v>
      </c>
      <c r="B119" s="5"/>
      <c r="C119" s="5"/>
      <c r="D119" s="5"/>
      <c r="E119" s="5"/>
      <c r="F119" s="5"/>
      <c r="G119" s="5"/>
      <c r="H119" s="97">
        <v>4479448</v>
      </c>
      <c r="I119" s="97">
        <v>28885708</v>
      </c>
      <c r="J119" s="5"/>
    </row>
    <row r="120" spans="1:10" ht="18" customHeight="1">
      <c r="A120" s="5" t="s">
        <v>698</v>
      </c>
      <c r="B120" s="5"/>
      <c r="C120" s="5"/>
      <c r="D120" s="5"/>
      <c r="E120" s="5"/>
      <c r="F120" s="5"/>
      <c r="G120" s="5"/>
      <c r="H120" s="97">
        <v>752610285</v>
      </c>
      <c r="I120" s="97">
        <v>150164278</v>
      </c>
      <c r="J120" s="5"/>
    </row>
    <row r="121" spans="1:10" ht="18" customHeight="1">
      <c r="A121" s="5" t="s">
        <v>699</v>
      </c>
      <c r="B121" s="5"/>
      <c r="C121" s="5"/>
      <c r="D121" s="5"/>
      <c r="E121" s="5"/>
      <c r="F121" s="5"/>
      <c r="G121" s="5"/>
      <c r="H121" s="97">
        <v>40900000</v>
      </c>
      <c r="I121" s="97">
        <v>234200000</v>
      </c>
      <c r="J121" s="5"/>
    </row>
    <row r="122" spans="1:10" ht="18" customHeight="1">
      <c r="A122" s="5" t="s">
        <v>700</v>
      </c>
      <c r="B122" s="5"/>
      <c r="C122" s="5"/>
      <c r="D122" s="5"/>
      <c r="E122" s="5"/>
      <c r="F122" s="5"/>
      <c r="G122" s="5"/>
      <c r="H122" s="97">
        <v>24000000</v>
      </c>
      <c r="I122" s="97">
        <v>24000000</v>
      </c>
      <c r="J122" s="5"/>
    </row>
    <row r="123" spans="1:10" ht="18" customHeight="1">
      <c r="A123" s="5" t="s">
        <v>701</v>
      </c>
      <c r="B123" s="5"/>
      <c r="C123" s="5"/>
      <c r="D123" s="5"/>
      <c r="E123" s="5"/>
      <c r="F123" s="5"/>
      <c r="G123" s="5"/>
      <c r="H123" s="97">
        <v>352381</v>
      </c>
      <c r="I123" s="97"/>
      <c r="J123" s="5"/>
    </row>
    <row r="124" spans="1:10" ht="18" customHeight="1">
      <c r="A124" s="5" t="s">
        <v>702</v>
      </c>
      <c r="B124" s="5"/>
      <c r="C124" s="5"/>
      <c r="D124" s="5"/>
      <c r="E124" s="5"/>
      <c r="F124" s="5"/>
      <c r="G124" s="5"/>
      <c r="H124" s="97">
        <v>1447433921</v>
      </c>
      <c r="I124" s="97"/>
      <c r="J124" s="5"/>
    </row>
    <row r="125" spans="1:10" ht="18" customHeight="1">
      <c r="A125" s="5" t="s">
        <v>703</v>
      </c>
      <c r="B125" s="5"/>
      <c r="C125" s="5"/>
      <c r="D125" s="5"/>
      <c r="E125" s="5"/>
      <c r="F125" s="5"/>
      <c r="G125" s="5"/>
      <c r="H125" s="97"/>
      <c r="I125" s="97">
        <v>305001200</v>
      </c>
      <c r="J125" s="5"/>
    </row>
    <row r="126" spans="1:10" s="1" customFormat="1" ht="18" customHeight="1">
      <c r="A126" s="143"/>
      <c r="B126" s="143"/>
      <c r="C126" s="143" t="s">
        <v>598</v>
      </c>
      <c r="D126" s="143"/>
      <c r="E126" s="143"/>
      <c r="F126" s="143"/>
      <c r="G126" s="143"/>
      <c r="H126" s="39">
        <v>2396870119</v>
      </c>
      <c r="I126" s="39">
        <v>2234291892</v>
      </c>
      <c r="J126" s="143"/>
    </row>
    <row r="127" spans="1:10" s="232" customFormat="1" ht="18" customHeight="1">
      <c r="A127" s="211" t="s">
        <v>704</v>
      </c>
      <c r="B127" s="211"/>
      <c r="C127" s="211"/>
      <c r="D127" s="231"/>
      <c r="E127" s="231"/>
      <c r="F127" s="231"/>
      <c r="G127" s="231"/>
      <c r="H127" s="212" t="s">
        <v>1060</v>
      </c>
      <c r="I127" s="213" t="s">
        <v>1061</v>
      </c>
      <c r="J127" s="231"/>
    </row>
    <row r="128" spans="1:10" ht="18" customHeight="1">
      <c r="A128" s="5" t="s">
        <v>705</v>
      </c>
      <c r="B128" s="5"/>
      <c r="C128" s="5"/>
      <c r="D128" s="5"/>
      <c r="E128" s="5"/>
      <c r="F128" s="5"/>
      <c r="G128" s="5"/>
      <c r="H128" s="97">
        <v>0</v>
      </c>
      <c r="I128" s="97">
        <v>0</v>
      </c>
      <c r="J128" s="5"/>
    </row>
    <row r="129" spans="1:10" ht="18" customHeight="1">
      <c r="A129" s="5" t="s">
        <v>706</v>
      </c>
      <c r="B129" s="5"/>
      <c r="C129" s="5"/>
      <c r="D129" s="5"/>
      <c r="E129" s="5"/>
      <c r="F129" s="5"/>
      <c r="G129" s="5"/>
      <c r="H129" s="97">
        <v>0</v>
      </c>
      <c r="I129" s="97">
        <v>0</v>
      </c>
      <c r="J129" s="5"/>
    </row>
    <row r="130" spans="1:10" s="1" customFormat="1" ht="18" customHeight="1">
      <c r="A130" s="143"/>
      <c r="B130" s="143"/>
      <c r="C130" s="143" t="s">
        <v>598</v>
      </c>
      <c r="D130" s="143"/>
      <c r="E130" s="143"/>
      <c r="F130" s="143"/>
      <c r="G130" s="143"/>
      <c r="H130" s="209">
        <v>0</v>
      </c>
      <c r="I130" s="209">
        <v>0</v>
      </c>
      <c r="J130" s="143"/>
    </row>
    <row r="131" spans="1:10" s="232" customFormat="1" ht="18" customHeight="1">
      <c r="A131" s="210" t="s">
        <v>707</v>
      </c>
      <c r="B131" s="211"/>
      <c r="C131" s="211"/>
      <c r="D131" s="231"/>
      <c r="E131" s="231"/>
      <c r="F131" s="231"/>
      <c r="G131" s="231"/>
      <c r="H131" s="212" t="s">
        <v>1060</v>
      </c>
      <c r="I131" s="213" t="s">
        <v>1061</v>
      </c>
      <c r="J131" s="231"/>
    </row>
    <row r="132" spans="1:10" s="232" customFormat="1" ht="18" customHeight="1">
      <c r="A132" s="233" t="s">
        <v>708</v>
      </c>
      <c r="B132" s="231"/>
      <c r="C132" s="231"/>
      <c r="D132" s="231"/>
      <c r="E132" s="231"/>
      <c r="F132" s="231"/>
      <c r="G132" s="231"/>
      <c r="H132" s="234">
        <v>101218253785</v>
      </c>
      <c r="I132" s="234">
        <v>36215632302</v>
      </c>
      <c r="J132" s="231"/>
    </row>
    <row r="133" spans="1:10" ht="18" customHeight="1">
      <c r="A133" s="5" t="s">
        <v>709</v>
      </c>
      <c r="B133" s="5"/>
      <c r="C133" s="5"/>
      <c r="D133" s="5"/>
      <c r="E133" s="5"/>
      <c r="F133" s="5"/>
      <c r="G133" s="5"/>
      <c r="H133" s="97">
        <v>76817269947</v>
      </c>
      <c r="I133" s="97">
        <v>8641450855</v>
      </c>
      <c r="J133" s="5"/>
    </row>
    <row r="134" spans="1:10" ht="18" customHeight="1">
      <c r="A134" s="5" t="s">
        <v>710</v>
      </c>
      <c r="B134" s="5"/>
      <c r="C134" s="5"/>
      <c r="D134" s="5"/>
      <c r="E134" s="5"/>
      <c r="F134" s="5"/>
      <c r="G134" s="5"/>
      <c r="H134" s="97">
        <v>24400983838</v>
      </c>
      <c r="I134" s="97">
        <v>27574181447</v>
      </c>
      <c r="J134" s="5"/>
    </row>
    <row r="135" spans="1:10" s="232" customFormat="1" ht="18" customHeight="1">
      <c r="A135" s="233" t="s">
        <v>711</v>
      </c>
      <c r="B135" s="231"/>
      <c r="C135" s="231"/>
      <c r="D135" s="231"/>
      <c r="E135" s="231"/>
      <c r="F135" s="231"/>
      <c r="G135" s="231"/>
      <c r="H135" s="234">
        <v>125835122</v>
      </c>
      <c r="I135" s="234">
        <v>125835122</v>
      </c>
      <c r="J135" s="231"/>
    </row>
    <row r="136" spans="1:10" ht="18" customHeight="1">
      <c r="A136" s="5" t="s">
        <v>712</v>
      </c>
      <c r="B136" s="5"/>
      <c r="C136" s="5"/>
      <c r="D136" s="5"/>
      <c r="E136" s="5"/>
      <c r="F136" s="5"/>
      <c r="G136" s="5"/>
      <c r="H136" s="97">
        <v>0</v>
      </c>
      <c r="I136" s="97">
        <v>0</v>
      </c>
      <c r="J136" s="5"/>
    </row>
    <row r="137" spans="1:10" ht="18" customHeight="1">
      <c r="A137" s="5" t="s">
        <v>713</v>
      </c>
      <c r="B137" s="5"/>
      <c r="C137" s="5"/>
      <c r="D137" s="5"/>
      <c r="E137" s="5"/>
      <c r="F137" s="5"/>
      <c r="G137" s="5"/>
      <c r="H137" s="97">
        <v>125835122</v>
      </c>
      <c r="I137" s="97">
        <v>125835122</v>
      </c>
      <c r="J137" s="5"/>
    </row>
    <row r="138" spans="1:10" s="1" customFormat="1" ht="18" customHeight="1">
      <c r="A138" s="143"/>
      <c r="B138" s="143"/>
      <c r="C138" s="143" t="s">
        <v>598</v>
      </c>
      <c r="D138" s="143"/>
      <c r="E138" s="143"/>
      <c r="F138" s="143"/>
      <c r="G138" s="143"/>
      <c r="H138" s="209">
        <v>101344088907</v>
      </c>
      <c r="I138" s="209">
        <v>36341467424</v>
      </c>
      <c r="J138" s="143"/>
    </row>
    <row r="139" spans="1:10" s="232" customFormat="1" ht="18" customHeight="1">
      <c r="A139" s="235" t="s">
        <v>714</v>
      </c>
      <c r="B139" s="231"/>
      <c r="C139" s="231"/>
      <c r="D139" s="231"/>
      <c r="E139" s="231"/>
      <c r="F139" s="231"/>
      <c r="G139" s="231"/>
      <c r="H139" s="234"/>
      <c r="I139" s="234"/>
      <c r="J139" s="231"/>
    </row>
    <row r="140" spans="1:10" ht="18" customHeight="1">
      <c r="A140" s="466" t="s">
        <v>715</v>
      </c>
      <c r="B140" s="466"/>
      <c r="C140" s="467" t="s">
        <v>1194</v>
      </c>
      <c r="D140" s="467"/>
      <c r="E140" s="467"/>
      <c r="F140" s="467"/>
      <c r="G140" s="467" t="s">
        <v>1195</v>
      </c>
      <c r="H140" s="467"/>
      <c r="I140" s="467"/>
      <c r="J140" s="5"/>
    </row>
    <row r="141" spans="1:10" ht="18" customHeight="1">
      <c r="A141" s="466"/>
      <c r="B141" s="466"/>
      <c r="C141" s="466" t="s">
        <v>716</v>
      </c>
      <c r="D141" s="466" t="s">
        <v>717</v>
      </c>
      <c r="E141" s="466" t="s">
        <v>718</v>
      </c>
      <c r="F141" s="466"/>
      <c r="G141" s="466" t="s">
        <v>716</v>
      </c>
      <c r="H141" s="466" t="s">
        <v>717</v>
      </c>
      <c r="I141" s="466" t="s">
        <v>719</v>
      </c>
      <c r="J141" s="5"/>
    </row>
    <row r="142" spans="1:10" ht="18" customHeight="1">
      <c r="A142" s="466"/>
      <c r="B142" s="466"/>
      <c r="C142" s="466"/>
      <c r="D142" s="466"/>
      <c r="E142" s="466"/>
      <c r="F142" s="466"/>
      <c r="G142" s="466"/>
      <c r="H142" s="466"/>
      <c r="I142" s="466"/>
      <c r="J142" s="5"/>
    </row>
    <row r="143" spans="1:10" ht="18" customHeight="1">
      <c r="A143" s="260" t="s">
        <v>720</v>
      </c>
      <c r="B143" s="260"/>
      <c r="C143" s="236"/>
      <c r="D143" s="236"/>
      <c r="E143" s="203"/>
      <c r="F143" s="203"/>
      <c r="G143" s="236"/>
      <c r="H143" s="236"/>
      <c r="I143" s="236"/>
      <c r="J143" s="5"/>
    </row>
    <row r="144" spans="1:10" ht="18" customHeight="1">
      <c r="A144" s="464" t="s">
        <v>721</v>
      </c>
      <c r="B144" s="464"/>
      <c r="C144" s="237"/>
      <c r="D144" s="237"/>
      <c r="E144" s="465"/>
      <c r="F144" s="465"/>
      <c r="G144" s="237"/>
      <c r="H144" s="237"/>
      <c r="I144" s="237"/>
      <c r="J144" s="5"/>
    </row>
    <row r="145" spans="1:10" ht="18" customHeight="1">
      <c r="A145" s="257" t="s">
        <v>722</v>
      </c>
      <c r="B145" s="257"/>
      <c r="C145" s="238"/>
      <c r="D145" s="238"/>
      <c r="E145" s="258"/>
      <c r="F145" s="258"/>
      <c r="G145" s="238"/>
      <c r="H145" s="238"/>
      <c r="I145" s="238"/>
      <c r="J145" s="5"/>
    </row>
    <row r="146" spans="1:10" ht="19.5" customHeight="1">
      <c r="A146" s="239" t="s">
        <v>723</v>
      </c>
      <c r="B146" s="240"/>
      <c r="C146" s="240"/>
      <c r="D146" s="240"/>
      <c r="E146" s="240"/>
      <c r="F146" s="240"/>
      <c r="G146" s="240"/>
      <c r="H146" s="374"/>
      <c r="I146" s="375"/>
      <c r="J146" s="375"/>
    </row>
    <row r="147" spans="1:10" ht="19.5" customHeight="1">
      <c r="A147" s="241" t="s">
        <v>724</v>
      </c>
      <c r="B147" s="242"/>
      <c r="C147" s="242"/>
      <c r="D147" s="242"/>
      <c r="E147" s="243"/>
      <c r="F147" s="243"/>
      <c r="G147" s="243"/>
      <c r="H147" s="212" t="str">
        <f>$H$3</f>
        <v>Cuäúi kyì</v>
      </c>
      <c r="I147" s="213" t="str">
        <f>$I$3</f>
        <v>Âáöu kyì</v>
      </c>
      <c r="J147" s="375"/>
    </row>
    <row r="148" spans="1:10" ht="19.5" customHeight="1">
      <c r="A148" s="259" t="s">
        <v>725</v>
      </c>
      <c r="B148" s="259"/>
      <c r="C148" s="259"/>
      <c r="D148" s="259"/>
      <c r="E148" s="259"/>
      <c r="F148" s="259"/>
      <c r="G148" s="259"/>
      <c r="H148" s="262"/>
      <c r="I148" s="377"/>
      <c r="J148" s="377"/>
    </row>
    <row r="149" spans="1:10" ht="19.5" customHeight="1">
      <c r="A149" s="341" t="s">
        <v>726</v>
      </c>
      <c r="B149" s="341"/>
      <c r="C149" s="341"/>
      <c r="D149" s="341"/>
      <c r="E149" s="341"/>
      <c r="F149" s="341"/>
      <c r="G149" s="341"/>
      <c r="H149" s="262"/>
      <c r="I149" s="377"/>
      <c r="J149" s="377"/>
    </row>
    <row r="150" spans="1:10" ht="19.5" customHeight="1">
      <c r="A150" s="341" t="s">
        <v>727</v>
      </c>
      <c r="B150" s="341"/>
      <c r="C150" s="341"/>
      <c r="D150" s="341"/>
      <c r="E150" s="341"/>
      <c r="F150" s="341"/>
      <c r="G150" s="341"/>
      <c r="H150" s="262"/>
      <c r="I150" s="377"/>
      <c r="J150" s="377"/>
    </row>
    <row r="151" spans="1:10" ht="19.5" customHeight="1">
      <c r="A151" s="342" t="s">
        <v>728</v>
      </c>
      <c r="B151" s="342"/>
      <c r="C151" s="342"/>
      <c r="D151" s="342"/>
      <c r="E151" s="342"/>
      <c r="F151" s="342"/>
      <c r="G151" s="342"/>
      <c r="H151" s="6"/>
      <c r="I151" s="377"/>
      <c r="J151" s="377"/>
    </row>
    <row r="152" spans="1:10" ht="20.25" customHeight="1">
      <c r="A152" s="244" t="s">
        <v>729</v>
      </c>
      <c r="H152" s="1">
        <f>SUM(H148:H151)</f>
        <v>0</v>
      </c>
      <c r="I152" s="1">
        <f>SUM(I148:I151)</f>
        <v>0</v>
      </c>
      <c r="J152" s="378"/>
    </row>
    <row r="153" spans="1:10" ht="20.25" customHeight="1">
      <c r="A153" s="241" t="s">
        <v>730</v>
      </c>
      <c r="B153" s="376"/>
      <c r="C153" s="376"/>
      <c r="D153" s="262"/>
      <c r="E153" s="262"/>
      <c r="F153" s="262"/>
      <c r="G153" s="262"/>
      <c r="H153" s="212" t="str">
        <f>$H$3</f>
        <v>Cuäúi kyì</v>
      </c>
      <c r="I153" s="213" t="str">
        <f>$I$3</f>
        <v>Âáöu kyì</v>
      </c>
      <c r="J153" s="375"/>
    </row>
    <row r="154" spans="1:10" ht="20.25" customHeight="1">
      <c r="A154" s="342" t="s">
        <v>731</v>
      </c>
      <c r="B154" s="342"/>
      <c r="C154" s="342"/>
      <c r="D154" s="342"/>
      <c r="E154" s="342"/>
      <c r="F154" s="342"/>
      <c r="G154" s="342"/>
      <c r="H154" s="262"/>
      <c r="I154" s="377"/>
      <c r="J154" s="377"/>
    </row>
    <row r="155" spans="1:10" ht="20.25" customHeight="1">
      <c r="A155" s="342" t="s">
        <v>728</v>
      </c>
      <c r="B155" s="342"/>
      <c r="C155" s="342"/>
      <c r="D155" s="342"/>
      <c r="E155" s="342"/>
      <c r="F155" s="342"/>
      <c r="G155" s="342"/>
      <c r="H155" s="6"/>
      <c r="I155" s="377"/>
      <c r="J155" s="377"/>
    </row>
    <row r="156" spans="1:10" ht="20.25" customHeight="1">
      <c r="A156" s="244" t="s">
        <v>732</v>
      </c>
      <c r="H156" s="1">
        <f>SUM(H154:H155)</f>
        <v>0</v>
      </c>
      <c r="I156" s="1">
        <f>SUM(I154:I155)</f>
        <v>0</v>
      </c>
      <c r="J156" s="378"/>
    </row>
    <row r="157" spans="1:10" s="232" customFormat="1" ht="20.25" customHeight="1">
      <c r="A157" s="233" t="s">
        <v>733</v>
      </c>
      <c r="B157" s="231"/>
      <c r="C157" s="231"/>
      <c r="D157" s="231"/>
      <c r="E157" s="231"/>
      <c r="F157" s="231"/>
      <c r="G157" s="231"/>
      <c r="H157" s="212" t="str">
        <f>$H$3</f>
        <v>Cuäúi kyì</v>
      </c>
      <c r="I157" s="213" t="str">
        <f>$I$3</f>
        <v>Âáöu kyì</v>
      </c>
      <c r="J157" s="231"/>
    </row>
    <row r="158" spans="1:10" ht="20.25" customHeight="1">
      <c r="A158" s="5" t="s">
        <v>734</v>
      </c>
      <c r="B158" s="5"/>
      <c r="C158" s="5"/>
      <c r="D158" s="5"/>
      <c r="E158" s="5"/>
      <c r="F158" s="5"/>
      <c r="G158" s="5"/>
      <c r="H158" s="97"/>
      <c r="I158" s="97"/>
      <c r="J158" s="5"/>
    </row>
    <row r="159" spans="1:10" ht="20.25" customHeight="1">
      <c r="A159" s="5" t="s">
        <v>735</v>
      </c>
      <c r="B159" s="5"/>
      <c r="C159" s="5"/>
      <c r="D159" s="5"/>
      <c r="E159" s="5"/>
      <c r="F159" s="5"/>
      <c r="G159" s="5"/>
      <c r="H159" s="97">
        <v>635319436465</v>
      </c>
      <c r="I159" s="97">
        <v>165165508625</v>
      </c>
      <c r="J159" s="5"/>
    </row>
    <row r="160" spans="1:10" ht="20.25" customHeight="1">
      <c r="A160" s="5" t="s">
        <v>736</v>
      </c>
      <c r="B160" s="5"/>
      <c r="C160" s="5"/>
      <c r="D160" s="5"/>
      <c r="E160" s="5"/>
      <c r="F160" s="5"/>
      <c r="G160" s="5"/>
      <c r="H160" s="97"/>
      <c r="I160" s="97">
        <v>470153927840</v>
      </c>
      <c r="J160" s="5"/>
    </row>
    <row r="161" spans="1:10" ht="20.25" customHeight="1">
      <c r="A161" s="5" t="s">
        <v>737</v>
      </c>
      <c r="B161" s="5"/>
      <c r="C161" s="5"/>
      <c r="D161" s="5"/>
      <c r="E161" s="5"/>
      <c r="F161" s="5"/>
      <c r="G161" s="5"/>
      <c r="H161" s="97"/>
      <c r="I161" s="97"/>
      <c r="J161" s="5"/>
    </row>
    <row r="162" spans="1:11" ht="20.25" customHeight="1">
      <c r="A162" s="5" t="s">
        <v>738</v>
      </c>
      <c r="B162" s="5"/>
      <c r="C162" s="5"/>
      <c r="D162" s="5"/>
      <c r="E162" s="5"/>
      <c r="F162" s="5"/>
      <c r="G162" s="5"/>
      <c r="H162" s="97">
        <v>635319436465</v>
      </c>
      <c r="I162" s="97">
        <v>635319436465</v>
      </c>
      <c r="J162" s="5"/>
      <c r="K162" s="25"/>
    </row>
    <row r="163" spans="1:10" ht="20.25" customHeight="1">
      <c r="A163" s="5" t="s">
        <v>739</v>
      </c>
      <c r="B163" s="5"/>
      <c r="C163" s="5"/>
      <c r="D163" s="5"/>
      <c r="E163" s="5"/>
      <c r="F163" s="5"/>
      <c r="G163" s="5"/>
      <c r="H163" s="97"/>
      <c r="I163" s="97"/>
      <c r="J163" s="5"/>
    </row>
    <row r="164" spans="1:10" s="232" customFormat="1" ht="20.25" customHeight="1">
      <c r="A164" s="233" t="s">
        <v>740</v>
      </c>
      <c r="B164" s="231"/>
      <c r="C164" s="231"/>
      <c r="D164" s="231"/>
      <c r="E164" s="231"/>
      <c r="F164" s="231"/>
      <c r="G164" s="231"/>
      <c r="H164" s="212" t="s">
        <v>1060</v>
      </c>
      <c r="I164" s="213" t="s">
        <v>1061</v>
      </c>
      <c r="J164" s="231"/>
    </row>
    <row r="165" spans="1:10" ht="20.25" customHeight="1">
      <c r="A165" s="249" t="s">
        <v>741</v>
      </c>
      <c r="B165" s="5"/>
      <c r="C165" s="5"/>
      <c r="D165" s="5"/>
      <c r="E165" s="5"/>
      <c r="F165" s="5"/>
      <c r="G165" s="5"/>
      <c r="H165" s="97"/>
      <c r="I165" s="97"/>
      <c r="J165" s="5"/>
    </row>
    <row r="166" spans="1:10" ht="20.25" customHeight="1">
      <c r="A166" s="249" t="s">
        <v>742</v>
      </c>
      <c r="B166" s="5"/>
      <c r="C166" s="5"/>
      <c r="D166" s="5"/>
      <c r="E166" s="5"/>
      <c r="F166" s="5"/>
      <c r="G166" s="5"/>
      <c r="H166" s="97"/>
      <c r="I166" s="97"/>
      <c r="J166" s="5"/>
    </row>
    <row r="167" spans="1:10" ht="20.25" customHeight="1">
      <c r="A167" s="249" t="s">
        <v>743</v>
      </c>
      <c r="B167" s="5"/>
      <c r="C167" s="5"/>
      <c r="D167" s="5"/>
      <c r="E167" s="5"/>
      <c r="F167" s="5"/>
      <c r="G167" s="5"/>
      <c r="H167" s="97"/>
      <c r="I167" s="97"/>
      <c r="J167" s="5"/>
    </row>
    <row r="168" spans="1:10" ht="20.25" customHeight="1">
      <c r="A168" s="5" t="s">
        <v>744</v>
      </c>
      <c r="B168" s="5"/>
      <c r="C168" s="5"/>
      <c r="D168" s="5"/>
      <c r="E168" s="5"/>
      <c r="F168" s="5"/>
      <c r="G168" s="5"/>
      <c r="H168" s="97"/>
      <c r="I168" s="97"/>
      <c r="J168" s="5"/>
    </row>
    <row r="169" spans="1:10" s="232" customFormat="1" ht="20.25" customHeight="1">
      <c r="A169" s="233" t="s">
        <v>745</v>
      </c>
      <c r="B169" s="231"/>
      <c r="C169" s="231"/>
      <c r="D169" s="231"/>
      <c r="E169" s="231"/>
      <c r="F169" s="231"/>
      <c r="G169" s="231"/>
      <c r="H169" s="212" t="s">
        <v>1060</v>
      </c>
      <c r="I169" s="213" t="s">
        <v>1061</v>
      </c>
      <c r="J169" s="231"/>
    </row>
    <row r="170" spans="1:10" ht="20.25" customHeight="1">
      <c r="A170" s="249" t="s">
        <v>746</v>
      </c>
      <c r="B170" s="5"/>
      <c r="C170" s="5"/>
      <c r="D170" s="5"/>
      <c r="E170" s="5"/>
      <c r="F170" s="5"/>
      <c r="G170" s="5"/>
      <c r="H170" s="97"/>
      <c r="I170" s="97"/>
      <c r="J170" s="5"/>
    </row>
    <row r="171" spans="1:10" ht="20.25" customHeight="1">
      <c r="A171" s="249" t="s">
        <v>747</v>
      </c>
      <c r="B171" s="5"/>
      <c r="C171" s="5"/>
      <c r="D171" s="5"/>
      <c r="E171" s="5"/>
      <c r="F171" s="5"/>
      <c r="G171" s="5"/>
      <c r="H171" s="97"/>
      <c r="I171" s="97"/>
      <c r="J171" s="5"/>
    </row>
    <row r="172" spans="1:10" ht="20.25" customHeight="1">
      <c r="A172" s="5" t="s">
        <v>748</v>
      </c>
      <c r="B172" s="5"/>
      <c r="C172" s="5"/>
      <c r="D172" s="5"/>
      <c r="E172" s="5"/>
      <c r="F172" s="5"/>
      <c r="G172" s="5"/>
      <c r="H172" s="97"/>
      <c r="I172" s="97"/>
      <c r="J172" s="5"/>
    </row>
    <row r="173" spans="1:10" ht="20.25" customHeight="1">
      <c r="A173" s="5" t="s">
        <v>749</v>
      </c>
      <c r="B173" s="5"/>
      <c r="C173" s="5"/>
      <c r="D173" s="5"/>
      <c r="E173" s="5"/>
      <c r="F173" s="5"/>
      <c r="G173" s="5"/>
      <c r="H173" s="97"/>
      <c r="I173" s="97"/>
      <c r="J173" s="5"/>
    </row>
    <row r="174" spans="1:10" ht="20.25" customHeight="1">
      <c r="A174" s="5" t="s">
        <v>750</v>
      </c>
      <c r="B174" s="5"/>
      <c r="C174" s="5"/>
      <c r="D174" s="5"/>
      <c r="E174" s="5"/>
      <c r="F174" s="5"/>
      <c r="G174" s="5"/>
      <c r="H174" s="97"/>
      <c r="I174" s="97"/>
      <c r="J174" s="5"/>
    </row>
    <row r="175" spans="1:10" ht="20.25" customHeight="1">
      <c r="A175" s="5" t="s">
        <v>748</v>
      </c>
      <c r="B175" s="5"/>
      <c r="C175" s="5"/>
      <c r="D175" s="5"/>
      <c r="E175" s="5"/>
      <c r="F175" s="5"/>
      <c r="G175" s="5"/>
      <c r="H175" s="97"/>
      <c r="I175" s="97"/>
      <c r="J175" s="5"/>
    </row>
    <row r="176" spans="1:10" ht="20.25" customHeight="1">
      <c r="A176" s="5" t="s">
        <v>749</v>
      </c>
      <c r="B176" s="5"/>
      <c r="C176" s="5"/>
      <c r="D176" s="5"/>
      <c r="E176" s="5"/>
      <c r="F176" s="5"/>
      <c r="G176" s="5"/>
      <c r="H176" s="97"/>
      <c r="I176" s="97"/>
      <c r="J176" s="5"/>
    </row>
    <row r="177" spans="1:10" ht="20.25" customHeight="1">
      <c r="A177" s="5" t="s">
        <v>751</v>
      </c>
      <c r="B177" s="5"/>
      <c r="C177" s="5"/>
      <c r="D177" s="5"/>
      <c r="E177" s="5"/>
      <c r="F177" s="5"/>
      <c r="G177" s="5"/>
      <c r="H177" s="97"/>
      <c r="I177" s="97"/>
      <c r="J177" s="5"/>
    </row>
    <row r="178" spans="1:10" ht="20.25" customHeight="1">
      <c r="A178" s="5" t="s">
        <v>748</v>
      </c>
      <c r="B178" s="5"/>
      <c r="C178" s="5"/>
      <c r="D178" s="5"/>
      <c r="E178" s="5"/>
      <c r="F178" s="5"/>
      <c r="G178" s="5"/>
      <c r="H178" s="97"/>
      <c r="I178" s="97"/>
      <c r="J178" s="5"/>
    </row>
    <row r="179" spans="1:10" ht="20.25" customHeight="1">
      <c r="A179" s="5" t="s">
        <v>749</v>
      </c>
      <c r="B179" s="5"/>
      <c r="C179" s="5"/>
      <c r="D179" s="5"/>
      <c r="E179" s="5"/>
      <c r="F179" s="5"/>
      <c r="G179" s="5"/>
      <c r="H179" s="97"/>
      <c r="I179" s="97"/>
      <c r="J179" s="5"/>
    </row>
    <row r="180" spans="1:10" s="232" customFormat="1" ht="20.25" customHeight="1">
      <c r="A180" s="233" t="s">
        <v>752</v>
      </c>
      <c r="B180" s="231"/>
      <c r="C180" s="231"/>
      <c r="D180" s="231"/>
      <c r="E180" s="231"/>
      <c r="F180" s="231"/>
      <c r="G180" s="231"/>
      <c r="H180" s="234"/>
      <c r="I180" s="234"/>
      <c r="J180" s="231"/>
    </row>
    <row r="181" spans="1:10" s="232" customFormat="1" ht="20.25" customHeight="1">
      <c r="A181" s="233" t="s">
        <v>753</v>
      </c>
      <c r="B181" s="231"/>
      <c r="C181" s="231"/>
      <c r="D181" s="231"/>
      <c r="E181" s="231"/>
      <c r="F181" s="231"/>
      <c r="G181" s="231"/>
      <c r="H181" s="212" t="s">
        <v>1060</v>
      </c>
      <c r="I181" s="213" t="s">
        <v>1061</v>
      </c>
      <c r="J181" s="231"/>
    </row>
    <row r="182" spans="1:10" s="232" customFormat="1" ht="20.25" customHeight="1">
      <c r="A182" s="249" t="s">
        <v>754</v>
      </c>
      <c r="B182" s="231"/>
      <c r="C182" s="231"/>
      <c r="D182" s="231"/>
      <c r="E182" s="231"/>
      <c r="F182" s="231"/>
      <c r="G182" s="231"/>
      <c r="H182" s="96">
        <v>85869447534</v>
      </c>
      <c r="I182" s="96">
        <v>0</v>
      </c>
      <c r="J182" s="231"/>
    </row>
    <row r="183" spans="1:10" s="232" customFormat="1" ht="20.25" customHeight="1">
      <c r="A183" s="249" t="s">
        <v>755</v>
      </c>
      <c r="B183" s="231"/>
      <c r="C183" s="231"/>
      <c r="D183" s="231"/>
      <c r="E183" s="231"/>
      <c r="F183" s="231"/>
      <c r="G183" s="231"/>
      <c r="H183" s="379">
        <v>0</v>
      </c>
      <c r="I183" s="97">
        <v>79947992952</v>
      </c>
      <c r="J183" s="231"/>
    </row>
    <row r="184" spans="1:10" s="232" customFormat="1" ht="20.25" customHeight="1">
      <c r="A184" s="249" t="s">
        <v>756</v>
      </c>
      <c r="B184" s="231"/>
      <c r="C184" s="231"/>
      <c r="D184" s="231"/>
      <c r="E184" s="231"/>
      <c r="F184" s="231"/>
      <c r="G184" s="231"/>
      <c r="H184" s="97">
        <v>333541148337</v>
      </c>
      <c r="I184" s="97">
        <v>150030148337</v>
      </c>
      <c r="J184" s="231"/>
    </row>
    <row r="185" spans="1:10" s="232" customFormat="1" ht="20.25" customHeight="1">
      <c r="A185" s="233" t="s">
        <v>757</v>
      </c>
      <c r="B185" s="231"/>
      <c r="C185" s="231"/>
      <c r="D185" s="231"/>
      <c r="E185" s="231"/>
      <c r="F185" s="231"/>
      <c r="G185" s="231"/>
      <c r="H185" s="234"/>
      <c r="I185" s="234"/>
      <c r="J185" s="234"/>
    </row>
    <row r="186" spans="1:10" s="232" customFormat="1" ht="20.25" customHeight="1">
      <c r="A186" s="233" t="s">
        <v>758</v>
      </c>
      <c r="B186" s="231"/>
      <c r="C186" s="231"/>
      <c r="D186" s="231"/>
      <c r="E186" s="231"/>
      <c r="F186" s="231"/>
      <c r="G186" s="231"/>
      <c r="H186" s="234"/>
      <c r="I186" s="234"/>
      <c r="J186" s="246"/>
    </row>
    <row r="187" spans="1:10" s="232" customFormat="1" ht="20.25" customHeight="1">
      <c r="A187" s="231" t="s">
        <v>759</v>
      </c>
      <c r="B187" s="231"/>
      <c r="C187" s="231"/>
      <c r="D187" s="231"/>
      <c r="E187" s="231"/>
      <c r="F187" s="231"/>
      <c r="G187" s="231"/>
      <c r="H187" s="234"/>
      <c r="I187" s="234"/>
      <c r="J187" s="231"/>
    </row>
    <row r="188" spans="1:10" s="214" customFormat="1" ht="16.5" customHeight="1">
      <c r="A188" s="210" t="s">
        <v>760</v>
      </c>
      <c r="B188" s="211"/>
      <c r="C188" s="211"/>
      <c r="D188" s="211"/>
      <c r="E188" s="211"/>
      <c r="F188" s="211"/>
      <c r="G188" s="211"/>
      <c r="H188" s="212" t="s">
        <v>1060</v>
      </c>
      <c r="I188" s="213" t="s">
        <v>1061</v>
      </c>
      <c r="J188" s="211"/>
    </row>
    <row r="189" spans="1:10" ht="16.5" customHeight="1">
      <c r="A189" s="249" t="s">
        <v>761</v>
      </c>
      <c r="B189" s="5"/>
      <c r="C189" s="5"/>
      <c r="D189" s="5"/>
      <c r="E189" s="5"/>
      <c r="F189" s="5"/>
      <c r="G189" s="5"/>
      <c r="H189" s="97">
        <v>1714834464</v>
      </c>
      <c r="I189" s="97">
        <v>1696529827</v>
      </c>
      <c r="J189" s="5"/>
    </row>
    <row r="190" spans="1:10" ht="16.5" customHeight="1">
      <c r="A190" s="5" t="s">
        <v>762</v>
      </c>
      <c r="B190" s="5"/>
      <c r="C190" s="5"/>
      <c r="D190" s="5"/>
      <c r="E190" s="5"/>
      <c r="F190" s="5"/>
      <c r="G190" s="5"/>
      <c r="H190" s="97">
        <v>8279684805</v>
      </c>
      <c r="I190" s="97">
        <v>4712571122</v>
      </c>
      <c r="J190" s="5"/>
    </row>
    <row r="191" spans="1:10" ht="16.5" customHeight="1">
      <c r="A191" s="5" t="s">
        <v>763</v>
      </c>
      <c r="B191" s="5"/>
      <c r="C191" s="5"/>
      <c r="D191" s="5"/>
      <c r="E191" s="5"/>
      <c r="F191" s="5"/>
      <c r="G191" s="5"/>
      <c r="H191" s="97">
        <v>-8279684805</v>
      </c>
      <c r="I191" s="97">
        <v>-3016041295</v>
      </c>
      <c r="J191" s="5"/>
    </row>
    <row r="192" spans="1:10" s="214" customFormat="1" ht="16.5" customHeight="1">
      <c r="A192" s="210" t="s">
        <v>764</v>
      </c>
      <c r="B192" s="211"/>
      <c r="C192" s="211"/>
      <c r="D192" s="211"/>
      <c r="E192" s="211"/>
      <c r="F192" s="211"/>
      <c r="G192" s="211"/>
      <c r="H192" s="212" t="s">
        <v>1060</v>
      </c>
      <c r="I192" s="213" t="s">
        <v>1061</v>
      </c>
      <c r="J192" s="247"/>
    </row>
    <row r="193" spans="1:10" s="232" customFormat="1" ht="16.5" customHeight="1">
      <c r="A193" s="233" t="s">
        <v>765</v>
      </c>
      <c r="B193" s="231"/>
      <c r="C193" s="231"/>
      <c r="D193" s="231"/>
      <c r="E193" s="231"/>
      <c r="F193" s="231"/>
      <c r="G193" s="231"/>
      <c r="H193" s="234"/>
      <c r="I193" s="234"/>
      <c r="J193" s="231"/>
    </row>
    <row r="194" spans="1:10" ht="16.5" customHeight="1">
      <c r="A194" s="5" t="s">
        <v>766</v>
      </c>
      <c r="B194" s="5"/>
      <c r="C194" s="5"/>
      <c r="D194" s="5"/>
      <c r="E194" s="5"/>
      <c r="F194" s="5"/>
      <c r="G194" s="5"/>
      <c r="H194" s="97"/>
      <c r="I194" s="97"/>
      <c r="J194" s="5"/>
    </row>
    <row r="195" spans="1:10" ht="16.5" customHeight="1">
      <c r="A195" s="5" t="s">
        <v>767</v>
      </c>
      <c r="B195" s="5"/>
      <c r="C195" s="5"/>
      <c r="D195" s="5"/>
      <c r="E195" s="5"/>
      <c r="F195" s="5"/>
      <c r="G195" s="5"/>
      <c r="H195" s="97"/>
      <c r="I195" s="97"/>
      <c r="J195" s="5"/>
    </row>
    <row r="196" spans="1:10" s="232" customFormat="1" ht="16.5" customHeight="1">
      <c r="A196" s="233" t="s">
        <v>768</v>
      </c>
      <c r="B196" s="231"/>
      <c r="C196" s="231"/>
      <c r="D196" s="231"/>
      <c r="E196" s="231"/>
      <c r="F196" s="231"/>
      <c r="G196" s="231"/>
      <c r="H196" s="234"/>
      <c r="I196" s="234"/>
      <c r="J196" s="231"/>
    </row>
    <row r="197" spans="1:10" s="232" customFormat="1" ht="16.5" customHeight="1">
      <c r="A197" s="231" t="s">
        <v>769</v>
      </c>
      <c r="B197" s="231"/>
      <c r="C197" s="231"/>
      <c r="D197" s="231"/>
      <c r="E197" s="231"/>
      <c r="F197" s="231"/>
      <c r="G197" s="231"/>
      <c r="H197" s="234"/>
      <c r="I197" s="234"/>
      <c r="J197" s="231"/>
    </row>
    <row r="198" spans="1:10" ht="16.5" customHeight="1">
      <c r="A198" s="249" t="s">
        <v>770</v>
      </c>
      <c r="B198" s="5"/>
      <c r="C198" s="5"/>
      <c r="D198" s="5"/>
      <c r="E198" s="5"/>
      <c r="F198" s="5"/>
      <c r="G198" s="5"/>
      <c r="H198" s="97"/>
      <c r="I198" s="97"/>
      <c r="J198" s="5"/>
    </row>
    <row r="199" spans="1:10" ht="16.5" customHeight="1">
      <c r="A199" s="249" t="s">
        <v>771</v>
      </c>
      <c r="B199" s="5"/>
      <c r="C199" s="5"/>
      <c r="D199" s="5"/>
      <c r="E199" s="5"/>
      <c r="F199" s="5"/>
      <c r="G199" s="5"/>
      <c r="H199" s="97"/>
      <c r="I199" s="97"/>
      <c r="J199" s="5"/>
    </row>
    <row r="200" spans="1:10" ht="16.5" customHeight="1">
      <c r="A200" s="5" t="s">
        <v>772</v>
      </c>
      <c r="B200" s="5"/>
      <c r="C200" s="5"/>
      <c r="D200" s="5"/>
      <c r="E200" s="5"/>
      <c r="F200" s="5"/>
      <c r="G200" s="5"/>
      <c r="H200" s="213"/>
      <c r="I200" s="213"/>
      <c r="J200" s="5"/>
    </row>
    <row r="201" spans="1:10" ht="17.25" customHeight="1">
      <c r="A201" s="143" t="s">
        <v>773</v>
      </c>
      <c r="B201" s="5"/>
      <c r="C201" s="5"/>
      <c r="D201" s="5"/>
      <c r="E201" s="5"/>
      <c r="F201" s="5"/>
      <c r="G201" s="5"/>
      <c r="H201" s="213"/>
      <c r="I201" s="213"/>
      <c r="J201" s="5"/>
    </row>
    <row r="202" spans="1:10" ht="17.25" customHeight="1">
      <c r="A202" s="143"/>
      <c r="B202" s="5"/>
      <c r="C202" s="5"/>
      <c r="D202" s="5"/>
      <c r="E202" s="5"/>
      <c r="F202" s="5"/>
      <c r="G202" s="5"/>
      <c r="H202" s="213" t="s">
        <v>1060</v>
      </c>
      <c r="I202" s="213" t="s">
        <v>774</v>
      </c>
      <c r="J202" s="5"/>
    </row>
    <row r="203" spans="1:10" s="214" customFormat="1" ht="17.25" customHeight="1">
      <c r="A203" s="210" t="s">
        <v>775</v>
      </c>
      <c r="B203" s="211"/>
      <c r="C203" s="211"/>
      <c r="D203" s="211"/>
      <c r="E203" s="211"/>
      <c r="F203" s="211"/>
      <c r="G203" s="211"/>
      <c r="H203" s="209">
        <v>384868818270</v>
      </c>
      <c r="I203" s="219">
        <v>548510106699</v>
      </c>
      <c r="J203" s="211"/>
    </row>
    <row r="204" spans="1:10" ht="17.25" customHeight="1">
      <c r="A204" s="249" t="s">
        <v>776</v>
      </c>
      <c r="B204" s="5"/>
      <c r="C204" s="5"/>
      <c r="D204" s="5"/>
      <c r="E204" s="5"/>
      <c r="F204" s="5"/>
      <c r="G204" s="5"/>
      <c r="H204" s="97"/>
      <c r="I204" s="96"/>
      <c r="J204" s="5"/>
    </row>
    <row r="205" spans="1:10" ht="17.25" customHeight="1">
      <c r="A205" s="249" t="s">
        <v>777</v>
      </c>
      <c r="B205" s="5"/>
      <c r="C205" s="5"/>
      <c r="D205" s="5"/>
      <c r="E205" s="5"/>
      <c r="F205" s="5"/>
      <c r="G205" s="5"/>
      <c r="H205" s="97">
        <v>378864079523</v>
      </c>
      <c r="I205" s="96">
        <v>537074942363</v>
      </c>
      <c r="J205" s="142"/>
    </row>
    <row r="206" spans="1:11" ht="17.25" customHeight="1">
      <c r="A206" s="249" t="s">
        <v>778</v>
      </c>
      <c r="B206" s="5"/>
      <c r="C206" s="5"/>
      <c r="D206" s="5"/>
      <c r="E206" s="5"/>
      <c r="F206" s="5"/>
      <c r="G206" s="5"/>
      <c r="H206" s="97">
        <v>6004738747</v>
      </c>
      <c r="I206" s="96">
        <v>11435164336</v>
      </c>
      <c r="J206" s="142"/>
      <c r="K206" s="91"/>
    </row>
    <row r="207" spans="1:10" ht="17.25" customHeight="1">
      <c r="A207" s="210" t="s">
        <v>779</v>
      </c>
      <c r="B207" s="5"/>
      <c r="C207" s="5"/>
      <c r="D207" s="5"/>
      <c r="E207" s="5"/>
      <c r="F207" s="5"/>
      <c r="G207" s="5"/>
      <c r="H207" s="213" t="s">
        <v>1060</v>
      </c>
      <c r="I207" s="213" t="s">
        <v>774</v>
      </c>
      <c r="J207" s="5"/>
    </row>
    <row r="208" spans="1:10" ht="17.25" customHeight="1">
      <c r="A208" s="249" t="s">
        <v>776</v>
      </c>
      <c r="B208" s="5"/>
      <c r="C208" s="5"/>
      <c r="D208" s="5"/>
      <c r="E208" s="5"/>
      <c r="F208" s="5"/>
      <c r="G208" s="5"/>
      <c r="H208" s="209"/>
      <c r="I208" s="209"/>
      <c r="J208" s="5"/>
    </row>
    <row r="209" spans="1:10" ht="17.25" customHeight="1">
      <c r="A209" s="249" t="s">
        <v>780</v>
      </c>
      <c r="B209" s="5"/>
      <c r="C209" s="5"/>
      <c r="D209" s="5"/>
      <c r="E209" s="5"/>
      <c r="F209" s="5"/>
      <c r="G209" s="5"/>
      <c r="H209" s="97"/>
      <c r="I209" s="97">
        <v>0</v>
      </c>
      <c r="J209" s="5"/>
    </row>
    <row r="210" spans="1:10" ht="17.25" customHeight="1">
      <c r="A210" s="249" t="s">
        <v>781</v>
      </c>
      <c r="B210" s="5"/>
      <c r="C210" s="5"/>
      <c r="D210" s="5"/>
      <c r="E210" s="5"/>
      <c r="F210" s="5"/>
      <c r="G210" s="5"/>
      <c r="H210" s="97"/>
      <c r="I210" s="97">
        <v>0</v>
      </c>
      <c r="J210" s="5"/>
    </row>
    <row r="211" spans="1:10" ht="17.25" customHeight="1">
      <c r="A211" s="249" t="s">
        <v>782</v>
      </c>
      <c r="B211" s="5"/>
      <c r="C211" s="5"/>
      <c r="D211" s="5"/>
      <c r="E211" s="5"/>
      <c r="F211" s="5"/>
      <c r="G211" s="5"/>
      <c r="H211" s="97"/>
      <c r="I211" s="97">
        <v>0</v>
      </c>
      <c r="J211" s="5"/>
    </row>
    <row r="212" spans="1:10" ht="17.25" customHeight="1">
      <c r="A212" s="249" t="s">
        <v>783</v>
      </c>
      <c r="B212" s="5"/>
      <c r="C212" s="5"/>
      <c r="D212" s="5"/>
      <c r="E212" s="5"/>
      <c r="F212" s="5"/>
      <c r="G212" s="5"/>
      <c r="H212" s="97">
        <v>0</v>
      </c>
      <c r="I212" s="97">
        <v>0</v>
      </c>
      <c r="J212" s="5"/>
    </row>
    <row r="213" spans="1:10" ht="17.25" customHeight="1">
      <c r="A213" s="249" t="s">
        <v>784</v>
      </c>
      <c r="B213" s="5"/>
      <c r="C213" s="5"/>
      <c r="D213" s="5"/>
      <c r="E213" s="5"/>
      <c r="F213" s="5"/>
      <c r="G213" s="5"/>
      <c r="H213" s="97">
        <v>0</v>
      </c>
      <c r="I213" s="97">
        <v>0</v>
      </c>
      <c r="J213" s="5"/>
    </row>
    <row r="214" spans="1:10" ht="17.25" customHeight="1">
      <c r="A214" s="249" t="s">
        <v>785</v>
      </c>
      <c r="B214" s="5"/>
      <c r="C214" s="5"/>
      <c r="D214" s="5"/>
      <c r="E214" s="5"/>
      <c r="F214" s="5"/>
      <c r="G214" s="5"/>
      <c r="H214" s="97">
        <v>0</v>
      </c>
      <c r="I214" s="97">
        <v>0</v>
      </c>
      <c r="J214" s="5"/>
    </row>
    <row r="215" spans="1:10" ht="17.25" customHeight="1">
      <c r="A215" s="210" t="s">
        <v>786</v>
      </c>
      <c r="B215" s="5"/>
      <c r="C215" s="5"/>
      <c r="D215" s="5"/>
      <c r="E215" s="5"/>
      <c r="F215" s="5"/>
      <c r="G215" s="5"/>
      <c r="H215" s="209">
        <v>384868818270</v>
      </c>
      <c r="I215" s="209">
        <v>548510106699</v>
      </c>
      <c r="J215" s="5"/>
    </row>
    <row r="216" spans="1:10" ht="17.25" customHeight="1">
      <c r="A216" s="5" t="s">
        <v>787</v>
      </c>
      <c r="B216" s="5"/>
      <c r="C216" s="5"/>
      <c r="D216" s="5"/>
      <c r="E216" s="5"/>
      <c r="F216" s="5"/>
      <c r="G216" s="5"/>
      <c r="H216" s="97"/>
      <c r="I216" s="97"/>
      <c r="J216" s="5"/>
    </row>
    <row r="217" spans="1:10" ht="17.25" customHeight="1">
      <c r="A217" s="249" t="s">
        <v>788</v>
      </c>
      <c r="B217" s="5"/>
      <c r="C217" s="5"/>
      <c r="D217" s="5"/>
      <c r="E217" s="5"/>
      <c r="F217" s="5"/>
      <c r="G217" s="5"/>
      <c r="H217" s="97">
        <v>378864079523</v>
      </c>
      <c r="I217" s="97">
        <v>537074942363</v>
      </c>
      <c r="J217" s="5"/>
    </row>
    <row r="218" spans="1:10" ht="17.25" customHeight="1">
      <c r="A218" s="249" t="s">
        <v>789</v>
      </c>
      <c r="B218" s="5"/>
      <c r="C218" s="5"/>
      <c r="D218" s="5"/>
      <c r="E218" s="5"/>
      <c r="F218" s="5"/>
      <c r="G218" s="5"/>
      <c r="H218" s="97">
        <v>6004738747</v>
      </c>
      <c r="I218" s="97">
        <v>11435164336</v>
      </c>
      <c r="J218" s="5"/>
    </row>
    <row r="219" spans="1:10" ht="17.25" customHeight="1">
      <c r="A219" s="210" t="s">
        <v>790</v>
      </c>
      <c r="B219" s="5"/>
      <c r="C219" s="5"/>
      <c r="D219" s="5"/>
      <c r="E219" s="5"/>
      <c r="F219" s="5"/>
      <c r="G219" s="5"/>
      <c r="H219" s="213" t="s">
        <v>1060</v>
      </c>
      <c r="I219" s="213" t="s">
        <v>774</v>
      </c>
      <c r="J219" s="5"/>
    </row>
    <row r="220" spans="1:11" ht="17.25" customHeight="1">
      <c r="A220" s="249" t="s">
        <v>791</v>
      </c>
      <c r="B220" s="5"/>
      <c r="C220" s="5"/>
      <c r="D220" s="5"/>
      <c r="E220" s="5"/>
      <c r="F220" s="5"/>
      <c r="G220" s="5"/>
      <c r="H220" s="97">
        <v>281729979830</v>
      </c>
      <c r="I220" s="97">
        <v>334191231574</v>
      </c>
      <c r="J220" s="142"/>
      <c r="K220" s="25"/>
    </row>
    <row r="221" spans="1:11" ht="17.25" customHeight="1">
      <c r="A221" s="249" t="s">
        <v>792</v>
      </c>
      <c r="B221" s="5"/>
      <c r="C221" s="5"/>
      <c r="D221" s="5"/>
      <c r="E221" s="5"/>
      <c r="F221" s="5"/>
      <c r="G221" s="5"/>
      <c r="H221" s="97">
        <v>0</v>
      </c>
      <c r="I221" s="97">
        <v>0</v>
      </c>
      <c r="J221" s="142"/>
      <c r="K221" s="91"/>
    </row>
    <row r="222" spans="1:10" ht="17.25" customHeight="1">
      <c r="A222" s="249" t="s">
        <v>793</v>
      </c>
      <c r="B222" s="5"/>
      <c r="C222" s="5"/>
      <c r="D222" s="5"/>
      <c r="E222" s="5"/>
      <c r="F222" s="5"/>
      <c r="G222" s="5"/>
      <c r="H222" s="97">
        <v>3937507865</v>
      </c>
      <c r="I222" s="97">
        <v>8308565456</v>
      </c>
      <c r="J222" s="5"/>
    </row>
    <row r="223" spans="1:10" ht="17.25" customHeight="1">
      <c r="A223" s="249" t="s">
        <v>794</v>
      </c>
      <c r="B223" s="5"/>
      <c r="C223" s="5"/>
      <c r="D223" s="5"/>
      <c r="E223" s="5"/>
      <c r="F223" s="5"/>
      <c r="G223" s="5"/>
      <c r="H223" s="97">
        <v>0</v>
      </c>
      <c r="I223" s="97">
        <v>0</v>
      </c>
      <c r="J223" s="142"/>
    </row>
    <row r="224" spans="1:10" ht="17.25" customHeight="1">
      <c r="A224" s="249" t="s">
        <v>795</v>
      </c>
      <c r="B224" s="5"/>
      <c r="C224" s="5"/>
      <c r="D224" s="5"/>
      <c r="E224" s="5"/>
      <c r="F224" s="5"/>
      <c r="G224" s="5"/>
      <c r="H224" s="97">
        <v>0</v>
      </c>
      <c r="I224" s="97">
        <v>0</v>
      </c>
      <c r="J224" s="142"/>
    </row>
    <row r="225" spans="1:10" ht="17.25" customHeight="1">
      <c r="A225" s="249" t="s">
        <v>796</v>
      </c>
      <c r="B225" s="5"/>
      <c r="C225" s="5"/>
      <c r="D225" s="5"/>
      <c r="E225" s="5"/>
      <c r="F225" s="5"/>
      <c r="G225" s="5"/>
      <c r="H225" s="97">
        <v>0</v>
      </c>
      <c r="I225" s="97">
        <v>0</v>
      </c>
      <c r="J225" s="142"/>
    </row>
    <row r="226" spans="1:10" ht="17.25" customHeight="1">
      <c r="A226" s="249" t="s">
        <v>797</v>
      </c>
      <c r="B226" s="5"/>
      <c r="C226" s="5"/>
      <c r="D226" s="5"/>
      <c r="E226" s="5"/>
      <c r="F226" s="5"/>
      <c r="G226" s="5"/>
      <c r="H226" s="97">
        <v>1628420160</v>
      </c>
      <c r="I226" s="97">
        <v>2858901576</v>
      </c>
      <c r="J226" s="142"/>
    </row>
    <row r="227" spans="1:10" ht="17.25" customHeight="1">
      <c r="A227" s="249" t="s">
        <v>798</v>
      </c>
      <c r="B227" s="5"/>
      <c r="C227" s="5"/>
      <c r="D227" s="5"/>
      <c r="E227" s="5"/>
      <c r="F227" s="5"/>
      <c r="G227" s="5"/>
      <c r="H227" s="97">
        <v>1368057479</v>
      </c>
      <c r="I227" s="97">
        <v>0</v>
      </c>
      <c r="J227" s="5"/>
    </row>
    <row r="228" spans="1:10" s="232" customFormat="1" ht="17.25" customHeight="1">
      <c r="A228" s="210" t="s">
        <v>799</v>
      </c>
      <c r="B228" s="5"/>
      <c r="C228" s="5"/>
      <c r="D228" s="231"/>
      <c r="E228" s="231"/>
      <c r="F228" s="231"/>
      <c r="G228" s="231"/>
      <c r="H228" s="213" t="s">
        <v>800</v>
      </c>
      <c r="I228" s="213" t="s">
        <v>774</v>
      </c>
      <c r="J228" s="231"/>
    </row>
    <row r="229" spans="1:10" ht="17.25" customHeight="1">
      <c r="A229" s="5" t="s">
        <v>801</v>
      </c>
      <c r="B229" s="5"/>
      <c r="C229" s="5"/>
      <c r="D229" s="5"/>
      <c r="E229" s="5"/>
      <c r="F229" s="5"/>
      <c r="G229" s="5"/>
      <c r="H229" s="97">
        <v>6971826530</v>
      </c>
      <c r="I229" s="97">
        <v>15623296279</v>
      </c>
      <c r="J229" s="5"/>
    </row>
    <row r="230" spans="1:10" ht="17.25" customHeight="1">
      <c r="A230" s="249" t="s">
        <v>802</v>
      </c>
      <c r="B230" s="5"/>
      <c r="C230" s="5"/>
      <c r="D230" s="5"/>
      <c r="E230" s="5"/>
      <c r="F230" s="5"/>
      <c r="G230" s="5"/>
      <c r="H230" s="97"/>
      <c r="I230" s="97"/>
      <c r="J230" s="5"/>
    </row>
    <row r="231" spans="1:10" ht="17.25" customHeight="1">
      <c r="A231" s="5" t="s">
        <v>803</v>
      </c>
      <c r="B231" s="5"/>
      <c r="C231" s="5"/>
      <c r="D231" s="5"/>
      <c r="E231" s="5"/>
      <c r="F231" s="5"/>
      <c r="G231" s="5"/>
      <c r="H231" s="398">
        <v>6716604422</v>
      </c>
      <c r="I231" s="97">
        <v>3357600802</v>
      </c>
      <c r="J231" s="5"/>
    </row>
    <row r="232" spans="1:10" ht="17.25" customHeight="1">
      <c r="A232" s="5" t="s">
        <v>804</v>
      </c>
      <c r="B232" s="5"/>
      <c r="C232" s="5"/>
      <c r="D232" s="5"/>
      <c r="E232" s="5"/>
      <c r="F232" s="5"/>
      <c r="G232" s="5"/>
      <c r="H232" s="97">
        <v>1090485896</v>
      </c>
      <c r="I232" s="97">
        <v>203140000</v>
      </c>
      <c r="J232" s="5"/>
    </row>
    <row r="233" spans="1:10" ht="17.25" customHeight="1">
      <c r="A233" s="5" t="s">
        <v>805</v>
      </c>
      <c r="B233" s="5"/>
      <c r="C233" s="5"/>
      <c r="D233" s="5"/>
      <c r="E233" s="5"/>
      <c r="F233" s="5"/>
      <c r="G233" s="5"/>
      <c r="H233" s="97">
        <v>143026453</v>
      </c>
      <c r="I233" s="97">
        <v>7845106</v>
      </c>
      <c r="J233" s="5"/>
    </row>
    <row r="234" spans="1:10" ht="17.25" customHeight="1">
      <c r="A234" s="399" t="s">
        <v>806</v>
      </c>
      <c r="B234" s="5"/>
      <c r="C234" s="5"/>
      <c r="D234" s="5"/>
      <c r="E234" s="5"/>
      <c r="F234" s="5"/>
      <c r="G234" s="5"/>
      <c r="H234" s="97">
        <v>116304477</v>
      </c>
      <c r="I234" s="97">
        <v>7845106</v>
      </c>
      <c r="J234" s="5"/>
    </row>
    <row r="235" spans="1:10" ht="17.25" customHeight="1">
      <c r="A235" s="399" t="s">
        <v>807</v>
      </c>
      <c r="B235" s="5"/>
      <c r="C235" s="5"/>
      <c r="D235" s="5"/>
      <c r="E235" s="5"/>
      <c r="F235" s="5"/>
      <c r="G235" s="5"/>
      <c r="H235" s="97">
        <v>26721976</v>
      </c>
      <c r="I235" s="97"/>
      <c r="J235" s="5"/>
    </row>
    <row r="236" spans="1:10" ht="18" customHeight="1">
      <c r="A236" s="5" t="s">
        <v>808</v>
      </c>
      <c r="B236" s="5"/>
      <c r="C236" s="5"/>
      <c r="D236" s="5"/>
      <c r="E236" s="5"/>
      <c r="F236" s="5"/>
      <c r="G236" s="5"/>
      <c r="H236" s="97">
        <v>1849118812</v>
      </c>
      <c r="I236" s="97">
        <v>3088722433</v>
      </c>
      <c r="J236" s="5"/>
    </row>
    <row r="237" spans="1:10" ht="21" customHeight="1">
      <c r="A237" s="5" t="s">
        <v>809</v>
      </c>
      <c r="B237" s="5"/>
      <c r="C237" s="5"/>
      <c r="D237" s="5"/>
      <c r="E237" s="5"/>
      <c r="F237" s="5"/>
      <c r="G237" s="5"/>
      <c r="H237" s="97"/>
      <c r="I237" s="97"/>
      <c r="J237" s="5"/>
    </row>
    <row r="238" spans="1:10" s="214" customFormat="1" ht="21" customHeight="1">
      <c r="A238" s="210" t="s">
        <v>810</v>
      </c>
      <c r="B238" s="211"/>
      <c r="C238" s="211"/>
      <c r="D238" s="211"/>
      <c r="E238" s="211"/>
      <c r="F238" s="211"/>
      <c r="G238" s="211"/>
      <c r="H238" s="213" t="s">
        <v>800</v>
      </c>
      <c r="I238" s="213" t="s">
        <v>774</v>
      </c>
      <c r="J238" s="211"/>
    </row>
    <row r="239" spans="1:10" ht="21" customHeight="1">
      <c r="A239" s="249" t="s">
        <v>811</v>
      </c>
      <c r="B239" s="5"/>
      <c r="C239" s="5"/>
      <c r="D239" s="5"/>
      <c r="E239" s="5"/>
      <c r="F239" s="5"/>
      <c r="G239" s="5"/>
      <c r="H239" s="96">
        <v>11656381686</v>
      </c>
      <c r="I239" s="96">
        <v>7812069860</v>
      </c>
      <c r="J239" s="142"/>
    </row>
    <row r="240" spans="1:10" ht="21" customHeight="1">
      <c r="A240" s="249" t="s">
        <v>812</v>
      </c>
      <c r="B240" s="5"/>
      <c r="C240" s="5"/>
      <c r="D240" s="5"/>
      <c r="E240" s="5"/>
      <c r="F240" s="5"/>
      <c r="G240" s="5"/>
      <c r="H240" s="97"/>
      <c r="I240" s="97"/>
      <c r="J240" s="5"/>
    </row>
    <row r="241" spans="1:10" ht="21" customHeight="1">
      <c r="A241" s="249" t="s">
        <v>813</v>
      </c>
      <c r="B241" s="5"/>
      <c r="C241" s="5"/>
      <c r="D241" s="5"/>
      <c r="E241" s="5"/>
      <c r="F241" s="5"/>
      <c r="G241" s="5"/>
      <c r="H241" s="97"/>
      <c r="I241" s="97"/>
      <c r="J241" s="5"/>
    </row>
    <row r="242" spans="1:10" ht="21" customHeight="1">
      <c r="A242" s="249" t="s">
        <v>814</v>
      </c>
      <c r="B242" s="5"/>
      <c r="C242" s="5"/>
      <c r="D242" s="5"/>
      <c r="E242" s="5"/>
      <c r="F242" s="5"/>
      <c r="G242" s="5"/>
      <c r="H242" s="97">
        <v>12035894419</v>
      </c>
      <c r="I242" s="97">
        <v>5952754545</v>
      </c>
      <c r="J242" s="5"/>
    </row>
    <row r="243" spans="1:10" ht="21" customHeight="1">
      <c r="A243" s="399" t="s">
        <v>815</v>
      </c>
      <c r="B243" s="5"/>
      <c r="C243" s="5"/>
      <c r="D243" s="5"/>
      <c r="E243" s="5"/>
      <c r="F243" s="5"/>
      <c r="G243" s="5"/>
      <c r="H243" s="97">
        <v>12035687181</v>
      </c>
      <c r="I243" s="97">
        <v>5921588035</v>
      </c>
      <c r="J243" s="5"/>
    </row>
    <row r="244" spans="1:10" ht="21" customHeight="1">
      <c r="A244" s="399" t="s">
        <v>816</v>
      </c>
      <c r="B244" s="5"/>
      <c r="C244" s="5"/>
      <c r="D244" s="5"/>
      <c r="E244" s="5"/>
      <c r="F244" s="5"/>
      <c r="G244" s="5"/>
      <c r="H244" s="97">
        <v>207238</v>
      </c>
      <c r="I244" s="97">
        <v>31166510</v>
      </c>
      <c r="J244" s="5"/>
    </row>
    <row r="245" spans="1:10" s="1" customFormat="1" ht="21" customHeight="1">
      <c r="A245" s="143"/>
      <c r="B245" s="143"/>
      <c r="C245" s="143" t="s">
        <v>598</v>
      </c>
      <c r="D245" s="143"/>
      <c r="E245" s="143"/>
      <c r="F245" s="143"/>
      <c r="G245" s="143"/>
      <c r="H245" s="209">
        <v>23692276105</v>
      </c>
      <c r="I245" s="209">
        <v>13764824405</v>
      </c>
      <c r="J245" s="143"/>
    </row>
    <row r="246" spans="1:10" s="1" customFormat="1" ht="21" customHeight="1">
      <c r="A246" s="210" t="s">
        <v>817</v>
      </c>
      <c r="B246" s="211"/>
      <c r="C246" s="211"/>
      <c r="D246" s="143"/>
      <c r="E246" s="143"/>
      <c r="F246" s="143"/>
      <c r="G246" s="143"/>
      <c r="H246" s="213" t="s">
        <v>800</v>
      </c>
      <c r="I246" s="213" t="s">
        <v>774</v>
      </c>
      <c r="J246" s="143"/>
    </row>
    <row r="247" spans="1:10" s="1" customFormat="1" ht="21" customHeight="1">
      <c r="A247" s="249" t="s">
        <v>818</v>
      </c>
      <c r="B247" s="143"/>
      <c r="C247" s="143"/>
      <c r="D247" s="143"/>
      <c r="E247" s="143"/>
      <c r="F247" s="143"/>
      <c r="G247" s="143"/>
      <c r="H247" s="97">
        <v>17475113420</v>
      </c>
      <c r="I247" s="96">
        <v>37057809284</v>
      </c>
      <c r="J247" s="143"/>
    </row>
    <row r="248" spans="1:10" s="1" customFormat="1" ht="21" customHeight="1">
      <c r="A248" s="249" t="s">
        <v>819</v>
      </c>
      <c r="B248" s="143"/>
      <c r="C248" s="143"/>
      <c r="D248" s="143"/>
      <c r="E248" s="143"/>
      <c r="F248" s="143"/>
      <c r="G248" s="143"/>
      <c r="H248" s="97">
        <v>283758996</v>
      </c>
      <c r="I248" s="97">
        <v>0</v>
      </c>
      <c r="J248" s="143"/>
    </row>
    <row r="249" spans="1:10" s="1" customFormat="1" ht="21" customHeight="1">
      <c r="A249" s="248" t="s">
        <v>820</v>
      </c>
      <c r="B249" s="143"/>
      <c r="C249" s="143"/>
      <c r="D249" s="143"/>
      <c r="E249" s="143"/>
      <c r="F249" s="143"/>
      <c r="G249" s="143"/>
      <c r="H249" s="97"/>
      <c r="I249" s="97"/>
      <c r="J249" s="143"/>
    </row>
    <row r="250" spans="1:10" s="1" customFormat="1" ht="21" customHeight="1">
      <c r="A250" s="249" t="s">
        <v>821</v>
      </c>
      <c r="B250" s="143"/>
      <c r="C250" s="143"/>
      <c r="D250" s="143"/>
      <c r="E250" s="143"/>
      <c r="F250" s="143"/>
      <c r="G250" s="143"/>
      <c r="H250" s="97">
        <v>17758872416</v>
      </c>
      <c r="I250" s="97">
        <v>37057809284</v>
      </c>
      <c r="J250" s="143"/>
    </row>
    <row r="251" spans="1:10" s="1" customFormat="1" ht="21" customHeight="1">
      <c r="A251" s="210" t="s">
        <v>822</v>
      </c>
      <c r="B251" s="211"/>
      <c r="C251" s="211"/>
      <c r="D251" s="143"/>
      <c r="E251" s="143"/>
      <c r="F251" s="143"/>
      <c r="G251" s="143"/>
      <c r="H251" s="213" t="s">
        <v>800</v>
      </c>
      <c r="I251" s="213" t="s">
        <v>774</v>
      </c>
      <c r="J251" s="143"/>
    </row>
    <row r="252" spans="1:10" s="1" customFormat="1" ht="21" customHeight="1">
      <c r="A252" s="249" t="s">
        <v>823</v>
      </c>
      <c r="B252" s="211"/>
      <c r="C252" s="211"/>
      <c r="D252" s="143"/>
      <c r="E252" s="143"/>
      <c r="F252" s="143"/>
      <c r="G252" s="143"/>
      <c r="H252" s="213"/>
      <c r="I252" s="213"/>
      <c r="J252" s="143"/>
    </row>
    <row r="253" spans="1:10" s="1" customFormat="1" ht="21" customHeight="1">
      <c r="A253" s="248" t="s">
        <v>824</v>
      </c>
      <c r="B253" s="211"/>
      <c r="C253" s="211"/>
      <c r="D253" s="143"/>
      <c r="E253" s="143"/>
      <c r="F253" s="143"/>
      <c r="G253" s="143"/>
      <c r="H253" s="213"/>
      <c r="I253" s="213"/>
      <c r="J253" s="143"/>
    </row>
    <row r="254" spans="1:10" s="1" customFormat="1" ht="21" customHeight="1">
      <c r="A254" s="249" t="s">
        <v>825</v>
      </c>
      <c r="B254" s="211"/>
      <c r="C254" s="211"/>
      <c r="D254" s="143"/>
      <c r="E254" s="143"/>
      <c r="F254" s="143"/>
      <c r="G254" s="143"/>
      <c r="H254" s="213"/>
      <c r="I254" s="213"/>
      <c r="J254" s="143"/>
    </row>
    <row r="255" spans="1:10" s="1" customFormat="1" ht="21" customHeight="1">
      <c r="A255" s="248" t="s">
        <v>826</v>
      </c>
      <c r="B255" s="211"/>
      <c r="C255" s="211"/>
      <c r="D255" s="143"/>
      <c r="E255" s="143"/>
      <c r="F255" s="143"/>
      <c r="G255" s="143"/>
      <c r="H255" s="213"/>
      <c r="I255" s="213"/>
      <c r="J255" s="143"/>
    </row>
    <row r="256" spans="1:10" s="1" customFormat="1" ht="21" customHeight="1">
      <c r="A256" s="249" t="s">
        <v>827</v>
      </c>
      <c r="B256" s="211"/>
      <c r="C256" s="211"/>
      <c r="D256" s="143"/>
      <c r="E256" s="143"/>
      <c r="F256" s="143"/>
      <c r="G256" s="143"/>
      <c r="H256" s="213"/>
      <c r="I256" s="213"/>
      <c r="J256" s="143"/>
    </row>
    <row r="257" spans="1:10" s="1" customFormat="1" ht="21" customHeight="1">
      <c r="A257" s="248" t="s">
        <v>828</v>
      </c>
      <c r="B257" s="211"/>
      <c r="C257" s="211"/>
      <c r="D257" s="143"/>
      <c r="E257" s="143"/>
      <c r="F257" s="143"/>
      <c r="G257" s="143"/>
      <c r="H257" s="213"/>
      <c r="I257" s="213"/>
      <c r="J257" s="143"/>
    </row>
    <row r="258" spans="1:10" s="1" customFormat="1" ht="21" customHeight="1">
      <c r="A258" s="249" t="s">
        <v>829</v>
      </c>
      <c r="B258" s="211"/>
      <c r="C258" s="211"/>
      <c r="D258" s="143"/>
      <c r="E258" s="143"/>
      <c r="F258" s="143"/>
      <c r="G258" s="143"/>
      <c r="H258" s="213"/>
      <c r="I258" s="213"/>
      <c r="J258" s="143"/>
    </row>
    <row r="259" spans="1:10" s="1" customFormat="1" ht="21" customHeight="1">
      <c r="A259" s="248" t="s">
        <v>830</v>
      </c>
      <c r="B259" s="211"/>
      <c r="C259" s="211"/>
      <c r="D259" s="143"/>
      <c r="E259" s="143"/>
      <c r="F259" s="143"/>
      <c r="G259" s="143"/>
      <c r="H259" s="213"/>
      <c r="I259" s="213"/>
      <c r="J259" s="143"/>
    </row>
    <row r="260" spans="1:10" s="1" customFormat="1" ht="21" customHeight="1">
      <c r="A260" s="249" t="s">
        <v>831</v>
      </c>
      <c r="B260" s="211"/>
      <c r="C260" s="211"/>
      <c r="D260" s="143"/>
      <c r="E260" s="143"/>
      <c r="F260" s="143"/>
      <c r="G260" s="143"/>
      <c r="H260" s="213"/>
      <c r="I260" s="213"/>
      <c r="J260" s="143"/>
    </row>
    <row r="261" spans="1:10" s="1" customFormat="1" ht="21" customHeight="1">
      <c r="A261" s="248" t="s">
        <v>832</v>
      </c>
      <c r="B261" s="211"/>
      <c r="C261" s="211"/>
      <c r="D261" s="143"/>
      <c r="E261" s="143"/>
      <c r="F261" s="143"/>
      <c r="G261" s="143"/>
      <c r="H261" s="213"/>
      <c r="I261" s="213"/>
      <c r="J261" s="143"/>
    </row>
    <row r="262" spans="1:10" s="1" customFormat="1" ht="21" customHeight="1">
      <c r="A262" s="249" t="s">
        <v>833</v>
      </c>
      <c r="B262" s="211"/>
      <c r="C262" s="211"/>
      <c r="D262" s="143"/>
      <c r="E262" s="143"/>
      <c r="F262" s="143"/>
      <c r="G262" s="143"/>
      <c r="H262" s="213"/>
      <c r="I262" s="213"/>
      <c r="J262" s="143"/>
    </row>
    <row r="263" spans="1:10" ht="21" customHeight="1">
      <c r="A263" s="210" t="s">
        <v>834</v>
      </c>
      <c r="B263" s="211"/>
      <c r="C263" s="211"/>
      <c r="D263" s="211"/>
      <c r="E263" s="5"/>
      <c r="F263" s="5"/>
      <c r="G263" s="5"/>
      <c r="H263" s="213" t="s">
        <v>800</v>
      </c>
      <c r="I263" s="213" t="s">
        <v>774</v>
      </c>
      <c r="J263" s="5"/>
    </row>
    <row r="264" spans="1:9" s="231" customFormat="1" ht="21" customHeight="1">
      <c r="A264" s="249" t="s">
        <v>835</v>
      </c>
      <c r="B264" s="5"/>
      <c r="H264" s="97">
        <v>34237321322</v>
      </c>
      <c r="I264" s="97">
        <v>47376547310</v>
      </c>
    </row>
    <row r="265" spans="1:9" s="231" customFormat="1" ht="21" customHeight="1">
      <c r="A265" s="249" t="s">
        <v>836</v>
      </c>
      <c r="B265" s="5"/>
      <c r="H265" s="97">
        <v>170590213086</v>
      </c>
      <c r="I265" s="97">
        <v>210801561554</v>
      </c>
    </row>
    <row r="266" spans="1:9" s="231" customFormat="1" ht="21" customHeight="1">
      <c r="A266" s="249" t="s">
        <v>837</v>
      </c>
      <c r="B266" s="5"/>
      <c r="H266" s="97">
        <v>15342164792</v>
      </c>
      <c r="I266" s="97">
        <v>17123143614</v>
      </c>
    </row>
    <row r="267" spans="1:9" s="231" customFormat="1" ht="21" customHeight="1">
      <c r="A267" s="249" t="s">
        <v>838</v>
      </c>
      <c r="B267" s="5"/>
      <c r="H267" s="97">
        <v>3978375054</v>
      </c>
      <c r="I267" s="97">
        <v>3827573623</v>
      </c>
    </row>
    <row r="268" spans="1:9" s="231" customFormat="1" ht="21" customHeight="1">
      <c r="A268" s="249" t="s">
        <v>839</v>
      </c>
      <c r="B268" s="5"/>
      <c r="H268" s="97">
        <v>27042409222</v>
      </c>
      <c r="I268" s="97">
        <v>28620717351</v>
      </c>
    </row>
    <row r="269" spans="1:10" s="1" customFormat="1" ht="21" customHeight="1">
      <c r="A269" s="143"/>
      <c r="B269" s="143"/>
      <c r="C269" s="143" t="s">
        <v>598</v>
      </c>
      <c r="D269" s="143"/>
      <c r="E269" s="143"/>
      <c r="F269" s="143"/>
      <c r="G269" s="143"/>
      <c r="H269" s="209">
        <v>251190483476</v>
      </c>
      <c r="I269" s="209">
        <v>307749543452</v>
      </c>
      <c r="J269" s="250"/>
    </row>
    <row r="270" spans="1:10" s="1" customFormat="1" ht="21" customHeight="1">
      <c r="A270" s="182" t="s">
        <v>840</v>
      </c>
      <c r="B270" s="143"/>
      <c r="C270" s="143"/>
      <c r="D270" s="143"/>
      <c r="E270" s="143"/>
      <c r="F270" s="143"/>
      <c r="G270" s="143"/>
      <c r="H270" s="209"/>
      <c r="I270" s="209"/>
      <c r="J270" s="143"/>
    </row>
    <row r="271" spans="1:11" s="383" customFormat="1" ht="21" customHeight="1">
      <c r="A271" s="182" t="s">
        <v>841</v>
      </c>
      <c r="B271" s="380"/>
      <c r="C271" s="380"/>
      <c r="D271" s="380"/>
      <c r="E271" s="380"/>
      <c r="F271" s="380"/>
      <c r="G271" s="380"/>
      <c r="H271" s="381"/>
      <c r="I271" s="382"/>
      <c r="J271" s="382"/>
      <c r="K271" s="382"/>
    </row>
    <row r="272" spans="1:11" s="387" customFormat="1" ht="21" customHeight="1">
      <c r="A272" s="252" t="s">
        <v>842</v>
      </c>
      <c r="B272" s="253"/>
      <c r="C272" s="385"/>
      <c r="D272" s="385"/>
      <c r="E272" s="386"/>
      <c r="F272" s="386"/>
      <c r="G272" s="386"/>
      <c r="H272" s="254" t="s">
        <v>1060</v>
      </c>
      <c r="I272" s="213" t="s">
        <v>774</v>
      </c>
      <c r="J272" s="384"/>
      <c r="K272" s="384"/>
    </row>
    <row r="273" spans="1:11" s="400" customFormat="1" ht="21" customHeight="1">
      <c r="A273" s="251" t="s">
        <v>843</v>
      </c>
      <c r="B273" s="251"/>
      <c r="C273" s="380"/>
      <c r="D273" s="380"/>
      <c r="E273" s="380"/>
      <c r="F273" s="380"/>
      <c r="G273" s="380"/>
      <c r="H273" s="380"/>
      <c r="I273" s="382"/>
      <c r="J273" s="382"/>
      <c r="K273" s="382"/>
    </row>
    <row r="274" spans="1:11" s="400" customFormat="1" ht="21" customHeight="1">
      <c r="A274" s="433" t="s">
        <v>844</v>
      </c>
      <c r="B274" s="433"/>
      <c r="C274" s="401"/>
      <c r="D274" s="401"/>
      <c r="E274" s="401"/>
      <c r="F274" s="401"/>
      <c r="G274" s="401"/>
      <c r="H274" s="401"/>
      <c r="I274" s="402"/>
      <c r="J274" s="402"/>
      <c r="K274" s="402"/>
    </row>
    <row r="275" spans="1:11" s="400" customFormat="1" ht="21" customHeight="1">
      <c r="A275" s="434" t="s">
        <v>845</v>
      </c>
      <c r="B275" s="434"/>
      <c r="C275" s="403"/>
      <c r="D275" s="403"/>
      <c r="E275" s="404"/>
      <c r="F275" s="405"/>
      <c r="G275" s="404"/>
      <c r="H275" s="404">
        <v>0.28096130383336976</v>
      </c>
      <c r="I275" s="404">
        <v>0.2874</v>
      </c>
      <c r="J275" s="406"/>
      <c r="K275" s="405"/>
    </row>
    <row r="276" spans="1:11" s="400" customFormat="1" ht="18" customHeight="1">
      <c r="A276" s="434" t="s">
        <v>846</v>
      </c>
      <c r="B276" s="434"/>
      <c r="C276" s="403"/>
      <c r="D276" s="403"/>
      <c r="E276" s="404"/>
      <c r="F276" s="405"/>
      <c r="G276" s="404"/>
      <c r="H276" s="404">
        <v>0.7190386961666302</v>
      </c>
      <c r="I276" s="404">
        <v>0.7126</v>
      </c>
      <c r="J276" s="405"/>
      <c r="K276" s="405"/>
    </row>
    <row r="277" spans="1:11" s="400" customFormat="1" ht="18" customHeight="1">
      <c r="A277" s="433" t="s">
        <v>847</v>
      </c>
      <c r="B277" s="433"/>
      <c r="C277" s="401"/>
      <c r="D277" s="401"/>
      <c r="E277" s="401"/>
      <c r="F277" s="401"/>
      <c r="G277" s="401"/>
      <c r="H277" s="401"/>
      <c r="I277" s="402"/>
      <c r="J277" s="402"/>
      <c r="K277" s="402"/>
    </row>
    <row r="278" spans="1:11" s="400" customFormat="1" ht="18" customHeight="1">
      <c r="A278" s="434" t="s">
        <v>848</v>
      </c>
      <c r="B278" s="434"/>
      <c r="C278" s="403"/>
      <c r="D278" s="403"/>
      <c r="E278" s="407"/>
      <c r="F278" s="405"/>
      <c r="G278" s="407"/>
      <c r="H278" s="404">
        <v>0.24251705023190756</v>
      </c>
      <c r="I278" s="404">
        <v>0.301</v>
      </c>
      <c r="J278" s="405"/>
      <c r="K278" s="405"/>
    </row>
    <row r="279" spans="1:11" s="400" customFormat="1" ht="18" customHeight="1">
      <c r="A279" s="434" t="s">
        <v>849</v>
      </c>
      <c r="B279" s="434"/>
      <c r="C279" s="403"/>
      <c r="D279" s="403"/>
      <c r="E279" s="407"/>
      <c r="F279" s="405"/>
      <c r="G279" s="407"/>
      <c r="H279" s="404">
        <v>0.7574829497680924</v>
      </c>
      <c r="I279" s="404">
        <v>0.699</v>
      </c>
      <c r="J279" s="405"/>
      <c r="K279" s="405"/>
    </row>
    <row r="280" spans="1:11" s="400" customFormat="1" ht="18" customHeight="1">
      <c r="A280" s="251" t="s">
        <v>850</v>
      </c>
      <c r="B280" s="251"/>
      <c r="C280" s="380"/>
      <c r="D280" s="380"/>
      <c r="E280" s="380"/>
      <c r="F280" s="380"/>
      <c r="G280" s="380"/>
      <c r="H280" s="380"/>
      <c r="I280" s="382"/>
      <c r="J280" s="382"/>
      <c r="K280" s="382"/>
    </row>
    <row r="281" spans="1:11" s="400" customFormat="1" ht="18" customHeight="1">
      <c r="A281" s="433" t="s">
        <v>851</v>
      </c>
      <c r="B281" s="433"/>
      <c r="C281" s="401"/>
      <c r="D281" s="401"/>
      <c r="E281" s="408"/>
      <c r="F281" s="401"/>
      <c r="G281" s="408"/>
      <c r="H281" s="409">
        <v>4.123421421478397</v>
      </c>
      <c r="I281" s="409">
        <v>3.32</v>
      </c>
      <c r="J281" s="402"/>
      <c r="K281" s="402"/>
    </row>
    <row r="282" spans="1:11" s="400" customFormat="1" ht="18" customHeight="1">
      <c r="A282" s="433" t="s">
        <v>852</v>
      </c>
      <c r="B282" s="433"/>
      <c r="C282" s="401"/>
      <c r="D282" s="401"/>
      <c r="E282" s="408"/>
      <c r="F282" s="401"/>
      <c r="G282" s="408"/>
      <c r="H282" s="409">
        <v>1.4014265478346601</v>
      </c>
      <c r="I282" s="409">
        <v>1.19</v>
      </c>
      <c r="J282" s="410"/>
      <c r="K282" s="402"/>
    </row>
    <row r="283" spans="1:11" s="400" customFormat="1" ht="18" customHeight="1">
      <c r="A283" s="433" t="s">
        <v>853</v>
      </c>
      <c r="B283" s="433"/>
      <c r="C283" s="401"/>
      <c r="D283" s="401"/>
      <c r="E283" s="408"/>
      <c r="F283" s="401"/>
      <c r="G283" s="408"/>
      <c r="H283" s="409">
        <v>0.6435804213993286</v>
      </c>
      <c r="I283" s="409">
        <v>0.49</v>
      </c>
      <c r="J283" s="410"/>
      <c r="K283" s="402"/>
    </row>
    <row r="284" spans="1:11" s="400" customFormat="1" ht="18" customHeight="1">
      <c r="A284" s="251" t="s">
        <v>854</v>
      </c>
      <c r="B284" s="251"/>
      <c r="C284" s="380"/>
      <c r="D284" s="380"/>
      <c r="E284" s="380"/>
      <c r="F284" s="380"/>
      <c r="G284" s="380"/>
      <c r="H284" s="213" t="s">
        <v>1060</v>
      </c>
      <c r="I284" s="213" t="s">
        <v>774</v>
      </c>
      <c r="J284" s="382"/>
      <c r="K284" s="382"/>
    </row>
    <row r="285" spans="1:11" s="400" customFormat="1" ht="18" customHeight="1">
      <c r="A285" s="433" t="s">
        <v>855</v>
      </c>
      <c r="B285" s="433"/>
      <c r="C285" s="401"/>
      <c r="D285" s="401"/>
      <c r="E285" s="401"/>
      <c r="F285" s="401"/>
      <c r="G285" s="401"/>
      <c r="H285" s="401"/>
      <c r="I285" s="402"/>
      <c r="J285" s="402"/>
      <c r="K285" s="402"/>
    </row>
    <row r="286" spans="1:11" s="400" customFormat="1" ht="18" customHeight="1">
      <c r="A286" s="434" t="s">
        <v>856</v>
      </c>
      <c r="B286" s="434"/>
      <c r="C286" s="403"/>
      <c r="D286" s="403"/>
      <c r="E286" s="407"/>
      <c r="F286" s="407"/>
      <c r="G286" s="407"/>
      <c r="H286" s="404">
        <v>0.16430128110842995</v>
      </c>
      <c r="I286" s="404">
        <v>0.32275333269953704</v>
      </c>
      <c r="J286" s="411"/>
      <c r="K286" s="412"/>
    </row>
    <row r="287" spans="1:11" s="400" customFormat="1" ht="18" customHeight="1">
      <c r="A287" s="434" t="s">
        <v>857</v>
      </c>
      <c r="B287" s="434"/>
      <c r="C287" s="403"/>
      <c r="D287" s="403"/>
      <c r="F287" s="403"/>
      <c r="G287" s="407"/>
      <c r="H287" s="404">
        <v>0.12345229749495695</v>
      </c>
      <c r="I287" s="404">
        <v>0.2608994019479238</v>
      </c>
      <c r="J287" s="412"/>
      <c r="K287" s="412"/>
    </row>
    <row r="288" spans="1:11" s="400" customFormat="1" ht="18" customHeight="1">
      <c r="A288" s="433" t="s">
        <v>858</v>
      </c>
      <c r="B288" s="433"/>
      <c r="C288" s="401"/>
      <c r="D288" s="401"/>
      <c r="E288" s="401"/>
      <c r="F288" s="401"/>
      <c r="G288" s="401"/>
      <c r="H288" s="401"/>
      <c r="I288" s="402"/>
      <c r="J288" s="402"/>
      <c r="K288" s="402"/>
    </row>
    <row r="289" spans="1:11" s="400" customFormat="1" ht="18" customHeight="1">
      <c r="A289" s="434" t="s">
        <v>859</v>
      </c>
      <c r="B289" s="434"/>
      <c r="C289" s="403"/>
      <c r="D289" s="403"/>
      <c r="E289" s="407"/>
      <c r="F289" s="403"/>
      <c r="G289" s="407"/>
      <c r="H289" s="404">
        <v>0.05157997270613639</v>
      </c>
      <c r="I289" s="404">
        <v>0.15616827451467438</v>
      </c>
      <c r="J289" s="405"/>
      <c r="K289" s="405"/>
    </row>
    <row r="290" spans="1:11" s="400" customFormat="1" ht="18" customHeight="1">
      <c r="A290" s="434" t="s">
        <v>860</v>
      </c>
      <c r="B290" s="434"/>
      <c r="C290" s="403"/>
      <c r="D290" s="403"/>
      <c r="E290" s="407"/>
      <c r="F290" s="403"/>
      <c r="G290" s="407"/>
      <c r="H290" s="404">
        <v>0.03875603459900835</v>
      </c>
      <c r="I290" s="404">
        <v>0.12623946926691543</v>
      </c>
      <c r="J290" s="405"/>
      <c r="K290" s="405"/>
    </row>
    <row r="291" spans="1:11" s="400" customFormat="1" ht="18" customHeight="1">
      <c r="A291" s="433" t="s">
        <v>861</v>
      </c>
      <c r="B291" s="433"/>
      <c r="C291" s="401"/>
      <c r="D291" s="401"/>
      <c r="E291" s="413"/>
      <c r="F291" s="401"/>
      <c r="G291" s="413"/>
      <c r="H291" s="404">
        <v>0.051164233611956184</v>
      </c>
      <c r="I291" s="404">
        <v>0.18060616753819614</v>
      </c>
      <c r="J291" s="405"/>
      <c r="K291" s="405"/>
    </row>
    <row r="292" spans="1:11" s="417" customFormat="1" ht="18" customHeight="1">
      <c r="A292" s="251" t="s">
        <v>862</v>
      </c>
      <c r="B292" s="251"/>
      <c r="C292" s="380"/>
      <c r="D292" s="380"/>
      <c r="E292" s="414"/>
      <c r="F292" s="380"/>
      <c r="G292" s="414"/>
      <c r="H292" s="415"/>
      <c r="I292" s="415"/>
      <c r="J292" s="416"/>
      <c r="K292" s="416"/>
    </row>
    <row r="293" spans="1:11" s="400" customFormat="1" ht="18" customHeight="1">
      <c r="A293" s="251" t="s">
        <v>863</v>
      </c>
      <c r="B293" s="433"/>
      <c r="C293" s="401"/>
      <c r="D293" s="401"/>
      <c r="E293" s="413"/>
      <c r="F293" s="401"/>
      <c r="G293" s="413"/>
      <c r="H293" s="213" t="s">
        <v>800</v>
      </c>
      <c r="I293" s="213" t="s">
        <v>774</v>
      </c>
      <c r="J293" s="405"/>
      <c r="K293" s="405"/>
    </row>
    <row r="294" spans="1:11" s="400" customFormat="1" ht="18" customHeight="1">
      <c r="A294" s="433" t="s">
        <v>864</v>
      </c>
      <c r="B294" s="433"/>
      <c r="C294" s="401"/>
      <c r="D294" s="401"/>
      <c r="E294" s="413"/>
      <c r="F294" s="401"/>
      <c r="G294" s="413"/>
      <c r="H294" s="418">
        <v>2438</v>
      </c>
      <c r="I294" s="419">
        <v>2598</v>
      </c>
      <c r="J294" s="405"/>
      <c r="K294" s="405"/>
    </row>
    <row r="295" spans="1:11" s="400" customFormat="1" ht="18" customHeight="1">
      <c r="A295" s="433" t="s">
        <v>865</v>
      </c>
      <c r="B295" s="433"/>
      <c r="C295" s="401"/>
      <c r="D295" s="401"/>
      <c r="E295" s="413"/>
      <c r="F295" s="401"/>
      <c r="G295" s="413"/>
      <c r="H295" s="418">
        <v>7</v>
      </c>
      <c r="I295" s="419">
        <v>6</v>
      </c>
      <c r="J295" s="405"/>
      <c r="K295" s="405"/>
    </row>
    <row r="296" spans="1:11" s="400" customFormat="1" ht="18" customHeight="1">
      <c r="A296" s="433" t="s">
        <v>866</v>
      </c>
      <c r="B296" s="433"/>
      <c r="C296" s="401"/>
      <c r="D296" s="401"/>
      <c r="E296" s="413"/>
      <c r="F296" s="401"/>
      <c r="G296" s="413"/>
      <c r="H296" s="418">
        <v>2478</v>
      </c>
      <c r="I296" s="419">
        <v>2597</v>
      </c>
      <c r="J296" s="405"/>
      <c r="K296" s="405"/>
    </row>
    <row r="297" spans="1:11" s="400" customFormat="1" ht="18" customHeight="1">
      <c r="A297" s="433" t="s">
        <v>865</v>
      </c>
      <c r="B297" s="433"/>
      <c r="C297" s="401"/>
      <c r="D297" s="401"/>
      <c r="E297" s="413"/>
      <c r="F297" s="401"/>
      <c r="G297" s="413"/>
      <c r="H297" s="418">
        <v>7</v>
      </c>
      <c r="I297" s="419">
        <v>6</v>
      </c>
      <c r="J297" s="405"/>
      <c r="K297" s="405"/>
    </row>
    <row r="298" spans="1:11" s="400" customFormat="1" ht="18" customHeight="1">
      <c r="A298" s="433" t="s">
        <v>867</v>
      </c>
      <c r="B298" s="433"/>
      <c r="C298" s="401"/>
      <c r="D298" s="401"/>
      <c r="E298" s="413"/>
      <c r="F298" s="401"/>
      <c r="G298" s="413"/>
      <c r="H298" s="418">
        <v>189092803367</v>
      </c>
      <c r="I298" s="419">
        <v>230267360204</v>
      </c>
      <c r="J298" s="405"/>
      <c r="K298" s="405"/>
    </row>
    <row r="299" spans="1:11" s="400" customFormat="1" ht="18" customHeight="1">
      <c r="A299" s="433" t="s">
        <v>868</v>
      </c>
      <c r="B299" s="433"/>
      <c r="C299" s="401"/>
      <c r="D299" s="401"/>
      <c r="E299" s="413"/>
      <c r="F299" s="401"/>
      <c r="G299" s="413"/>
      <c r="H299" s="418">
        <v>1390858300</v>
      </c>
      <c r="I299" s="419">
        <v>2216368265</v>
      </c>
      <c r="J299" s="405"/>
      <c r="K299" s="405"/>
    </row>
    <row r="300" spans="1:11" s="400" customFormat="1" ht="18" customHeight="1">
      <c r="A300" s="433" t="s">
        <v>869</v>
      </c>
      <c r="B300" s="433"/>
      <c r="C300" s="401"/>
      <c r="D300" s="401"/>
      <c r="E300" s="413"/>
      <c r="F300" s="401"/>
      <c r="G300" s="413"/>
      <c r="H300" s="418">
        <v>20001085391</v>
      </c>
      <c r="I300" s="419">
        <v>46288599718</v>
      </c>
      <c r="J300" s="405"/>
      <c r="K300" s="405"/>
    </row>
    <row r="301" spans="1:11" s="400" customFormat="1" ht="18" customHeight="1">
      <c r="A301" s="433" t="s">
        <v>870</v>
      </c>
      <c r="B301" s="433"/>
      <c r="C301" s="401"/>
      <c r="D301" s="401"/>
      <c r="E301" s="413"/>
      <c r="F301" s="401"/>
      <c r="G301" s="413"/>
      <c r="H301" s="418">
        <v>401362899</v>
      </c>
      <c r="I301" s="419">
        <v>575754800</v>
      </c>
      <c r="J301" s="405"/>
      <c r="K301" s="405"/>
    </row>
    <row r="302" spans="1:11" s="417" customFormat="1" ht="18" customHeight="1">
      <c r="A302" s="251" t="s">
        <v>871</v>
      </c>
      <c r="B302" s="251"/>
      <c r="C302" s="380"/>
      <c r="D302" s="380"/>
      <c r="E302" s="414"/>
      <c r="F302" s="380"/>
      <c r="G302" s="414"/>
      <c r="H302" s="213" t="s">
        <v>800</v>
      </c>
      <c r="I302" s="213" t="s">
        <v>774</v>
      </c>
      <c r="J302" s="416"/>
      <c r="K302" s="416"/>
    </row>
    <row r="303" spans="1:11" s="417" customFormat="1" ht="18" customHeight="1">
      <c r="A303" s="251" t="s">
        <v>872</v>
      </c>
      <c r="B303" s="251"/>
      <c r="C303" s="380"/>
      <c r="D303" s="380"/>
      <c r="E303" s="414"/>
      <c r="F303" s="380"/>
      <c r="G303" s="414"/>
      <c r="H303" s="420">
        <v>71429084175</v>
      </c>
      <c r="I303" s="420">
        <v>193367362488</v>
      </c>
      <c r="J303" s="416"/>
      <c r="K303" s="416"/>
    </row>
    <row r="304" spans="1:11" s="417" customFormat="1" ht="18" customHeight="1">
      <c r="A304" s="251" t="s">
        <v>873</v>
      </c>
      <c r="B304" s="251"/>
      <c r="C304" s="380"/>
      <c r="D304" s="380"/>
      <c r="E304" s="414"/>
      <c r="F304" s="380"/>
      <c r="G304" s="414"/>
      <c r="H304" s="415"/>
      <c r="I304" s="415"/>
      <c r="J304" s="416"/>
      <c r="K304" s="416"/>
    </row>
    <row r="305" spans="1:11" s="400" customFormat="1" ht="18" customHeight="1">
      <c r="A305" s="433" t="s">
        <v>874</v>
      </c>
      <c r="B305" s="433"/>
      <c r="C305" s="401"/>
      <c r="D305" s="401"/>
      <c r="E305" s="413"/>
      <c r="F305" s="401"/>
      <c r="G305" s="413"/>
      <c r="H305" s="419">
        <v>6149335558</v>
      </c>
      <c r="I305" s="419">
        <v>7176702853</v>
      </c>
      <c r="J305" s="419"/>
      <c r="K305" s="405"/>
    </row>
    <row r="306" spans="1:11" s="400" customFormat="1" ht="18" customHeight="1">
      <c r="A306" s="433" t="s">
        <v>875</v>
      </c>
      <c r="B306" s="433"/>
      <c r="C306" s="401"/>
      <c r="D306" s="401"/>
      <c r="E306" s="413"/>
      <c r="F306" s="401"/>
      <c r="G306" s="413"/>
      <c r="H306" s="419">
        <v>105476848</v>
      </c>
      <c r="I306" s="419"/>
      <c r="J306" s="419"/>
      <c r="K306" s="405"/>
    </row>
    <row r="307" spans="1:11" s="400" customFormat="1" ht="18" customHeight="1">
      <c r="A307" s="433" t="s">
        <v>876</v>
      </c>
      <c r="B307" s="433"/>
      <c r="C307" s="401"/>
      <c r="D307" s="401"/>
      <c r="E307" s="413"/>
      <c r="F307" s="401"/>
      <c r="G307" s="413"/>
      <c r="H307" s="419">
        <v>550000</v>
      </c>
      <c r="I307" s="419">
        <v>63984000</v>
      </c>
      <c r="J307" s="419"/>
      <c r="K307" s="405"/>
    </row>
    <row r="308" spans="1:11" s="400" customFormat="1" ht="18" customHeight="1">
      <c r="A308" s="433" t="s">
        <v>877</v>
      </c>
      <c r="B308" s="433"/>
      <c r="C308" s="401"/>
      <c r="D308" s="401"/>
      <c r="E308" s="413"/>
      <c r="F308" s="401"/>
      <c r="G308" s="413"/>
      <c r="H308" s="419">
        <v>45767026</v>
      </c>
      <c r="I308" s="419">
        <v>63768958</v>
      </c>
      <c r="J308" s="419"/>
      <c r="K308" s="405"/>
    </row>
    <row r="309" spans="1:11" s="400" customFormat="1" ht="18" customHeight="1">
      <c r="A309" s="433" t="s">
        <v>878</v>
      </c>
      <c r="B309" s="433"/>
      <c r="C309" s="401"/>
      <c r="D309" s="401"/>
      <c r="E309" s="413"/>
      <c r="F309" s="401"/>
      <c r="G309" s="413"/>
      <c r="H309" s="419">
        <v>181574086</v>
      </c>
      <c r="I309" s="419">
        <v>63241850</v>
      </c>
      <c r="J309" s="419"/>
      <c r="K309" s="405"/>
    </row>
    <row r="310" spans="1:11" s="400" customFormat="1" ht="18" customHeight="1">
      <c r="A310" s="433" t="s">
        <v>879</v>
      </c>
      <c r="B310" s="433"/>
      <c r="C310" s="401"/>
      <c r="D310" s="401"/>
      <c r="E310" s="413"/>
      <c r="F310" s="401"/>
      <c r="G310" s="413"/>
      <c r="H310" s="419">
        <v>5815967598</v>
      </c>
      <c r="I310" s="419">
        <v>6985708045</v>
      </c>
      <c r="J310" s="419"/>
      <c r="K310" s="405"/>
    </row>
    <row r="311" spans="1:11" s="400" customFormat="1" ht="18" customHeight="1">
      <c r="A311" s="435" t="s">
        <v>880</v>
      </c>
      <c r="B311" s="433"/>
      <c r="C311" s="401"/>
      <c r="D311" s="401"/>
      <c r="E311" s="413"/>
      <c r="F311" s="401"/>
      <c r="G311" s="413"/>
      <c r="H311" s="419">
        <v>1628420159.5527601</v>
      </c>
      <c r="I311" s="419">
        <v>2858901576</v>
      </c>
      <c r="J311" s="419"/>
      <c r="K311" s="405"/>
    </row>
    <row r="312" spans="1:11" s="400" customFormat="1" ht="18" customHeight="1">
      <c r="A312" s="435" t="s">
        <v>881</v>
      </c>
      <c r="B312" s="433"/>
      <c r="C312" s="401"/>
      <c r="D312" s="401"/>
      <c r="E312" s="413"/>
      <c r="F312" s="401"/>
      <c r="G312" s="413"/>
      <c r="H312" s="419">
        <v>293234891</v>
      </c>
      <c r="I312" s="419"/>
      <c r="J312" s="419"/>
      <c r="K312" s="405"/>
    </row>
    <row r="313" spans="1:11" s="400" customFormat="1" ht="18" customHeight="1">
      <c r="A313" s="435" t="s">
        <v>882</v>
      </c>
      <c r="B313" s="433"/>
      <c r="C313" s="401"/>
      <c r="D313" s="401"/>
      <c r="E313" s="413"/>
      <c r="F313" s="401"/>
      <c r="G313" s="413"/>
      <c r="H313" s="419">
        <v>3550458617</v>
      </c>
      <c r="I313" s="419">
        <v>4103786912</v>
      </c>
      <c r="J313" s="419"/>
      <c r="K313" s="405"/>
    </row>
    <row r="314" spans="1:11" s="400" customFormat="1" ht="18" customHeight="1">
      <c r="A314" s="435" t="s">
        <v>883</v>
      </c>
      <c r="B314" s="433"/>
      <c r="C314" s="401"/>
      <c r="D314" s="401"/>
      <c r="E314" s="413"/>
      <c r="F314" s="401"/>
      <c r="G314" s="413"/>
      <c r="H314" s="419">
        <v>343853930</v>
      </c>
      <c r="I314" s="419"/>
      <c r="J314" s="419"/>
      <c r="K314" s="405"/>
    </row>
    <row r="315" spans="1:11" s="400" customFormat="1" ht="18" customHeight="1">
      <c r="A315" s="435" t="s">
        <v>884</v>
      </c>
      <c r="B315" s="433"/>
      <c r="C315" s="401"/>
      <c r="D315" s="401"/>
      <c r="E315" s="413"/>
      <c r="F315" s="401"/>
      <c r="G315" s="413"/>
      <c r="H315" s="419"/>
      <c r="I315" s="419">
        <v>23019557</v>
      </c>
      <c r="J315" s="419"/>
      <c r="K315" s="405"/>
    </row>
    <row r="316" spans="1:11" s="400" customFormat="1" ht="18" customHeight="1">
      <c r="A316" s="433" t="s">
        <v>885</v>
      </c>
      <c r="B316" s="433"/>
      <c r="C316" s="401"/>
      <c r="D316" s="401"/>
      <c r="E316" s="413"/>
      <c r="F316" s="401"/>
      <c r="G316" s="413"/>
      <c r="H316" s="419">
        <v>7677966054</v>
      </c>
      <c r="I316" s="419">
        <v>3357600802</v>
      </c>
      <c r="J316" s="419"/>
      <c r="K316" s="405"/>
    </row>
    <row r="317" spans="1:11" s="400" customFormat="1" ht="18" customHeight="1">
      <c r="A317" s="433" t="s">
        <v>886</v>
      </c>
      <c r="B317" s="433"/>
      <c r="C317" s="401"/>
      <c r="D317" s="401"/>
      <c r="E317" s="413"/>
      <c r="F317" s="401"/>
      <c r="G317" s="413"/>
      <c r="H317" s="419">
        <v>6716604422</v>
      </c>
      <c r="I317" s="419">
        <v>3357600802</v>
      </c>
      <c r="J317" s="419"/>
      <c r="K317" s="405"/>
    </row>
    <row r="318" spans="1:11" s="400" customFormat="1" ht="18" customHeight="1">
      <c r="A318" s="433" t="s">
        <v>887</v>
      </c>
      <c r="B318" s="433"/>
      <c r="C318" s="401"/>
      <c r="D318" s="401"/>
      <c r="E318" s="413"/>
      <c r="F318" s="401"/>
      <c r="G318" s="413"/>
      <c r="H318" s="419"/>
      <c r="I318" s="419"/>
      <c r="J318" s="419"/>
      <c r="K318" s="405"/>
    </row>
    <row r="319" spans="1:11" s="400" customFormat="1" ht="18" customHeight="1">
      <c r="A319" s="433" t="s">
        <v>888</v>
      </c>
      <c r="B319" s="433"/>
      <c r="C319" s="401"/>
      <c r="D319" s="401"/>
      <c r="E319" s="413"/>
      <c r="F319" s="401"/>
      <c r="G319" s="413"/>
      <c r="H319" s="419">
        <v>934639656</v>
      </c>
      <c r="I319" s="419"/>
      <c r="J319" s="419"/>
      <c r="K319" s="405"/>
    </row>
    <row r="320" spans="1:11" s="400" customFormat="1" ht="18" customHeight="1">
      <c r="A320" s="433" t="s">
        <v>889</v>
      </c>
      <c r="B320" s="433"/>
      <c r="C320" s="401"/>
      <c r="D320" s="401"/>
      <c r="E320" s="413"/>
      <c r="F320" s="401"/>
      <c r="G320" s="413"/>
      <c r="H320" s="419">
        <v>26721976</v>
      </c>
      <c r="I320" s="419"/>
      <c r="J320" s="419"/>
      <c r="K320" s="405"/>
    </row>
    <row r="321" spans="1:11" s="417" customFormat="1" ht="18" customHeight="1">
      <c r="A321" s="251" t="s">
        <v>890</v>
      </c>
      <c r="B321" s="251"/>
      <c r="C321" s="380"/>
      <c r="D321" s="380"/>
      <c r="E321" s="414"/>
      <c r="F321" s="380"/>
      <c r="G321" s="414"/>
      <c r="H321" s="420">
        <v>69900453679</v>
      </c>
      <c r="I321" s="420">
        <v>197186464539</v>
      </c>
      <c r="J321" s="420"/>
      <c r="K321" s="420"/>
    </row>
    <row r="322" spans="1:11" s="417" customFormat="1" ht="18" customHeight="1">
      <c r="A322" s="251" t="s">
        <v>891</v>
      </c>
      <c r="B322" s="251"/>
      <c r="C322" s="380"/>
      <c r="D322" s="380"/>
      <c r="E322" s="414"/>
      <c r="F322" s="380"/>
      <c r="G322" s="414"/>
      <c r="H322" s="420"/>
      <c r="I322" s="420"/>
      <c r="J322" s="420"/>
      <c r="K322" s="420"/>
    </row>
    <row r="323" spans="1:11" s="417" customFormat="1" ht="18" customHeight="1">
      <c r="A323" s="251" t="s">
        <v>892</v>
      </c>
      <c r="B323" s="251"/>
      <c r="C323" s="380"/>
      <c r="D323" s="380"/>
      <c r="E323" s="414"/>
      <c r="F323" s="380"/>
      <c r="G323" s="414"/>
      <c r="H323" s="420">
        <v>71429084175</v>
      </c>
      <c r="I323" s="420">
        <v>193367362488</v>
      </c>
      <c r="J323" s="420"/>
      <c r="K323" s="420"/>
    </row>
    <row r="324" spans="1:11" s="400" customFormat="1" ht="18" customHeight="1">
      <c r="A324" s="251" t="s">
        <v>893</v>
      </c>
      <c r="B324" s="433"/>
      <c r="C324" s="401"/>
      <c r="D324" s="401"/>
      <c r="E324" s="413"/>
      <c r="F324" s="401"/>
      <c r="G324" s="413"/>
      <c r="H324" s="419"/>
      <c r="I324" s="419"/>
      <c r="J324" s="419"/>
      <c r="K324" s="405"/>
    </row>
    <row r="325" spans="1:11" s="400" customFormat="1" ht="18" customHeight="1">
      <c r="A325" s="433" t="s">
        <v>894</v>
      </c>
      <c r="B325" s="433"/>
      <c r="C325" s="401"/>
      <c r="D325" s="401"/>
      <c r="E325" s="413"/>
      <c r="F325" s="401"/>
      <c r="G325" s="413"/>
      <c r="H325" s="419">
        <v>17475113420</v>
      </c>
      <c r="I325" s="419">
        <v>49296616134.75</v>
      </c>
      <c r="J325" s="419"/>
      <c r="K325" s="405"/>
    </row>
    <row r="326" spans="1:11" s="400" customFormat="1" ht="18" customHeight="1">
      <c r="A326" s="433" t="s">
        <v>895</v>
      </c>
      <c r="B326" s="433"/>
      <c r="C326" s="401"/>
      <c r="D326" s="401"/>
      <c r="E326" s="413"/>
      <c r="F326" s="401"/>
      <c r="G326" s="413"/>
      <c r="H326" s="419">
        <v>0</v>
      </c>
      <c r="I326" s="419">
        <v>12238806851</v>
      </c>
      <c r="J326" s="419"/>
      <c r="K326" s="405"/>
    </row>
    <row r="327" spans="1:11" s="400" customFormat="1" ht="18" customHeight="1">
      <c r="A327" s="433" t="s">
        <v>896</v>
      </c>
      <c r="B327" s="433"/>
      <c r="C327" s="401"/>
      <c r="D327" s="401"/>
      <c r="E327" s="413"/>
      <c r="F327" s="401"/>
      <c r="G327" s="413"/>
      <c r="H327" s="419">
        <v>17475113420</v>
      </c>
      <c r="I327" s="419">
        <v>37057809283.75</v>
      </c>
      <c r="J327" s="419"/>
      <c r="K327" s="405"/>
    </row>
    <row r="328" spans="1:11" s="400" customFormat="1" ht="18" customHeight="1">
      <c r="A328" s="433" t="s">
        <v>897</v>
      </c>
      <c r="B328" s="433"/>
      <c r="C328" s="401"/>
      <c r="D328" s="401"/>
      <c r="E328" s="413"/>
      <c r="F328" s="401"/>
      <c r="G328" s="413"/>
      <c r="H328" s="419">
        <v>283758996</v>
      </c>
      <c r="I328" s="419"/>
      <c r="J328" s="419"/>
      <c r="K328" s="405"/>
    </row>
    <row r="329" spans="1:11" s="417" customFormat="1" ht="18" customHeight="1">
      <c r="A329" s="251" t="s">
        <v>898</v>
      </c>
      <c r="B329" s="251"/>
      <c r="C329" s="380"/>
      <c r="D329" s="380"/>
      <c r="E329" s="414"/>
      <c r="F329" s="380"/>
      <c r="G329" s="414"/>
      <c r="H329" s="420">
        <v>53670211759</v>
      </c>
      <c r="I329" s="420">
        <v>156309553204.25</v>
      </c>
      <c r="J329" s="420"/>
      <c r="K329" s="416"/>
    </row>
    <row r="330" spans="1:11" s="417" customFormat="1" ht="18" customHeight="1">
      <c r="A330" s="433" t="s">
        <v>899</v>
      </c>
      <c r="B330" s="251"/>
      <c r="C330" s="380"/>
      <c r="D330" s="380"/>
      <c r="E330" s="414"/>
      <c r="F330" s="380"/>
      <c r="G330" s="414"/>
      <c r="H330" s="421">
        <v>52967475647</v>
      </c>
      <c r="I330" s="420">
        <v>156309553204.25</v>
      </c>
      <c r="J330" s="420"/>
      <c r="K330" s="416"/>
    </row>
    <row r="331" spans="1:11" s="417" customFormat="1" ht="18" customHeight="1">
      <c r="A331" s="433" t="s">
        <v>900</v>
      </c>
      <c r="B331" s="251"/>
      <c r="C331" s="380"/>
      <c r="D331" s="380"/>
      <c r="E331" s="414"/>
      <c r="F331" s="380"/>
      <c r="G331" s="414"/>
      <c r="H331" s="421">
        <v>702736112</v>
      </c>
      <c r="I331" s="422"/>
      <c r="J331" s="420"/>
      <c r="K331" s="416"/>
    </row>
    <row r="332" spans="1:11" s="417" customFormat="1" ht="18" customHeight="1">
      <c r="A332" s="251" t="s">
        <v>901</v>
      </c>
      <c r="B332" s="251"/>
      <c r="C332" s="380"/>
      <c r="D332" s="380"/>
      <c r="E332" s="414"/>
      <c r="F332" s="380"/>
      <c r="G332" s="414"/>
      <c r="H332" s="420">
        <v>26721976</v>
      </c>
      <c r="I332" s="422"/>
      <c r="J332" s="420"/>
      <c r="K332" s="416"/>
    </row>
    <row r="333" spans="1:11" s="417" customFormat="1" ht="18" customHeight="1">
      <c r="A333" s="251" t="s">
        <v>902</v>
      </c>
      <c r="B333" s="251"/>
      <c r="C333" s="380"/>
      <c r="D333" s="380"/>
      <c r="E333" s="414"/>
      <c r="F333" s="380"/>
      <c r="G333" s="414"/>
      <c r="H333" s="420">
        <v>53643489783</v>
      </c>
      <c r="I333" s="422">
        <v>156309553204.25</v>
      </c>
      <c r="J333" s="420"/>
      <c r="K333" s="416"/>
    </row>
    <row r="334" spans="1:11" s="417" customFormat="1" ht="18" customHeight="1">
      <c r="A334" s="251" t="s">
        <v>903</v>
      </c>
      <c r="B334" s="251"/>
      <c r="C334" s="380"/>
      <c r="D334" s="380"/>
      <c r="E334" s="414"/>
      <c r="F334" s="380"/>
      <c r="G334" s="414"/>
      <c r="H334" s="420"/>
      <c r="I334" s="422"/>
      <c r="J334" s="420"/>
      <c r="K334" s="416"/>
    </row>
    <row r="335" spans="1:11" s="417" customFormat="1" ht="18" customHeight="1">
      <c r="A335" s="251" t="s">
        <v>904</v>
      </c>
      <c r="B335" s="251"/>
      <c r="C335" s="380"/>
      <c r="D335" s="380"/>
      <c r="E335" s="414"/>
      <c r="F335" s="380"/>
      <c r="G335" s="414"/>
      <c r="H335" s="420"/>
      <c r="I335" s="422"/>
      <c r="J335" s="420"/>
      <c r="K335" s="416"/>
    </row>
    <row r="336" spans="1:11" s="417" customFormat="1" ht="18" customHeight="1">
      <c r="A336" s="251" t="s">
        <v>905</v>
      </c>
      <c r="B336" s="251"/>
      <c r="C336" s="380"/>
      <c r="D336" s="380"/>
      <c r="E336" s="414"/>
      <c r="F336" s="380"/>
      <c r="G336" s="414"/>
      <c r="H336" s="420"/>
      <c r="I336" s="422">
        <v>15630955320.425001</v>
      </c>
      <c r="J336" s="420"/>
      <c r="K336" s="416"/>
    </row>
    <row r="337" spans="1:11" s="417" customFormat="1" ht="18" customHeight="1">
      <c r="A337" s="251" t="s">
        <v>906</v>
      </c>
      <c r="B337" s="251"/>
      <c r="C337" s="380"/>
      <c r="D337" s="380"/>
      <c r="E337" s="414"/>
      <c r="F337" s="380"/>
      <c r="G337" s="414"/>
      <c r="H337" s="420"/>
      <c r="I337" s="422">
        <v>127723265826</v>
      </c>
      <c r="J337" s="420"/>
      <c r="K337" s="416"/>
    </row>
    <row r="338" spans="1:11" s="426" customFormat="1" ht="18" customHeight="1">
      <c r="A338" s="436" t="s">
        <v>907</v>
      </c>
      <c r="B338" s="433"/>
      <c r="C338" s="401"/>
      <c r="D338" s="401"/>
      <c r="E338" s="413"/>
      <c r="F338" s="401"/>
      <c r="G338" s="413"/>
      <c r="H338" s="423"/>
      <c r="I338" s="424">
        <v>117444000000</v>
      </c>
      <c r="J338" s="423"/>
      <c r="K338" s="425"/>
    </row>
    <row r="339" spans="1:11" s="426" customFormat="1" ht="18" customHeight="1">
      <c r="A339" s="436" t="s">
        <v>908</v>
      </c>
      <c r="B339" s="433"/>
      <c r="C339" s="401"/>
      <c r="D339" s="401"/>
      <c r="E339" s="413"/>
      <c r="F339" s="401"/>
      <c r="G339" s="413"/>
      <c r="H339" s="423"/>
      <c r="I339" s="424">
        <v>3795651200</v>
      </c>
      <c r="J339" s="423"/>
      <c r="K339" s="425"/>
    </row>
    <row r="340" spans="1:11" s="417" customFormat="1" ht="18" customHeight="1">
      <c r="A340" s="251" t="s">
        <v>909</v>
      </c>
      <c r="B340" s="251"/>
      <c r="C340" s="380"/>
      <c r="D340" s="380"/>
      <c r="E340" s="414"/>
      <c r="F340" s="380"/>
      <c r="G340" s="414"/>
      <c r="H340" s="422"/>
      <c r="I340" s="422">
        <v>12955332057.825012</v>
      </c>
      <c r="J340" s="420"/>
      <c r="K340" s="416"/>
    </row>
    <row r="341" spans="1:11" s="400" customFormat="1" ht="18" customHeight="1">
      <c r="A341" s="433" t="s">
        <v>910</v>
      </c>
      <c r="B341" s="433"/>
      <c r="C341" s="401"/>
      <c r="D341" s="401"/>
      <c r="E341" s="413"/>
      <c r="F341" s="401"/>
      <c r="G341" s="413"/>
      <c r="H341" s="427">
        <v>16093046935</v>
      </c>
      <c r="I341" s="418">
        <v>3886599617</v>
      </c>
      <c r="J341" s="419"/>
      <c r="K341" s="405"/>
    </row>
    <row r="342" spans="1:11" s="400" customFormat="1" ht="18" customHeight="1">
      <c r="A342" s="433" t="s">
        <v>911</v>
      </c>
      <c r="B342" s="433"/>
      <c r="C342" s="401"/>
      <c r="D342" s="401"/>
      <c r="E342" s="413"/>
      <c r="F342" s="401"/>
      <c r="G342" s="413"/>
      <c r="H342" s="418">
        <v>138609536</v>
      </c>
      <c r="I342" s="418">
        <v>250000000</v>
      </c>
      <c r="J342" s="419"/>
      <c r="K342" s="405"/>
    </row>
    <row r="343" spans="1:11" s="400" customFormat="1" ht="18" customHeight="1">
      <c r="A343" s="433" t="s">
        <v>912</v>
      </c>
      <c r="B343" s="433"/>
      <c r="C343" s="401"/>
      <c r="D343" s="401"/>
      <c r="E343" s="413"/>
      <c r="F343" s="401"/>
      <c r="G343" s="413"/>
      <c r="H343" s="418">
        <v>22447099987</v>
      </c>
      <c r="I343" s="418">
        <v>6173112709</v>
      </c>
      <c r="J343" s="419"/>
      <c r="K343" s="405"/>
    </row>
    <row r="344" spans="1:11" s="400" customFormat="1" ht="18" customHeight="1">
      <c r="A344" s="433" t="s">
        <v>913</v>
      </c>
      <c r="B344" s="433"/>
      <c r="C344" s="401"/>
      <c r="D344" s="401"/>
      <c r="E344" s="413"/>
      <c r="F344" s="401"/>
      <c r="G344" s="413"/>
      <c r="H344" s="418">
        <v>14964733325</v>
      </c>
      <c r="I344" s="418">
        <v>2645619732</v>
      </c>
      <c r="J344" s="419"/>
      <c r="K344" s="405"/>
    </row>
    <row r="345" spans="1:11" s="400" customFormat="1" ht="18" customHeight="1">
      <c r="A345" s="433" t="s">
        <v>914</v>
      </c>
      <c r="B345" s="433"/>
      <c r="C345" s="401"/>
      <c r="D345" s="401"/>
      <c r="E345" s="413"/>
      <c r="F345" s="401"/>
      <c r="G345" s="413"/>
      <c r="H345" s="418"/>
      <c r="I345" s="418"/>
      <c r="J345" s="419"/>
      <c r="K345" s="405"/>
    </row>
    <row r="346" spans="1:11" s="383" customFormat="1" ht="18" customHeight="1">
      <c r="A346" s="251" t="s">
        <v>915</v>
      </c>
      <c r="B346" s="251"/>
      <c r="C346" s="380"/>
      <c r="D346" s="380"/>
      <c r="E346" s="414"/>
      <c r="F346" s="380"/>
      <c r="G346" s="414"/>
      <c r="H346" s="388">
        <v>9513652955</v>
      </c>
      <c r="I346" s="428">
        <v>3886599617</v>
      </c>
      <c r="J346" s="429"/>
      <c r="K346" s="430"/>
    </row>
    <row r="347" spans="1:11" s="383" customFormat="1" ht="18" customHeight="1">
      <c r="A347" s="251" t="s">
        <v>916</v>
      </c>
      <c r="B347" s="251"/>
      <c r="C347" s="380"/>
      <c r="D347" s="380"/>
      <c r="E347" s="414"/>
      <c r="F347" s="380"/>
      <c r="G347" s="414"/>
      <c r="H347" s="428"/>
      <c r="I347" s="428">
        <v>6483614626</v>
      </c>
      <c r="J347" s="429"/>
      <c r="K347" s="430"/>
    </row>
    <row r="348" spans="1:11" s="400" customFormat="1" ht="30.75" customHeight="1" hidden="1">
      <c r="A348" s="463" t="s">
        <v>1047</v>
      </c>
      <c r="B348" s="463"/>
      <c r="C348" s="463"/>
      <c r="D348" s="463"/>
      <c r="E348" s="463"/>
      <c r="F348" s="463"/>
      <c r="G348" s="463"/>
      <c r="H348" s="463"/>
      <c r="I348" s="463"/>
      <c r="J348" s="405"/>
      <c r="K348" s="405"/>
    </row>
    <row r="349" spans="1:10" ht="22.5" customHeight="1">
      <c r="A349" s="5"/>
      <c r="B349" s="5"/>
      <c r="C349" s="5"/>
      <c r="D349" s="5"/>
      <c r="E349" s="5"/>
      <c r="F349" s="5"/>
      <c r="G349" s="431" t="s">
        <v>917</v>
      </c>
      <c r="H349" s="432"/>
      <c r="I349" s="97"/>
      <c r="J349" s="142"/>
    </row>
    <row r="350" spans="1:10" s="1" customFormat="1" ht="18.75" customHeight="1">
      <c r="A350" s="143" t="s">
        <v>918</v>
      </c>
      <c r="B350" s="143"/>
      <c r="C350" s="143"/>
      <c r="D350" s="181" t="s">
        <v>919</v>
      </c>
      <c r="E350" s="143"/>
      <c r="F350" s="143"/>
      <c r="G350" s="143"/>
      <c r="H350" s="255" t="s">
        <v>920</v>
      </c>
      <c r="I350" s="209"/>
      <c r="J350" s="143"/>
    </row>
    <row r="351" spans="1:10" ht="63.75" customHeight="1">
      <c r="A351" s="5"/>
      <c r="B351" s="5"/>
      <c r="C351" s="5"/>
      <c r="D351" s="5"/>
      <c r="E351" s="5"/>
      <c r="F351" s="5"/>
      <c r="G351" s="5"/>
      <c r="H351" s="97"/>
      <c r="I351" s="97"/>
      <c r="J351" s="5"/>
    </row>
    <row r="352" spans="1:10" s="1" customFormat="1" ht="18.75" customHeight="1">
      <c r="A352" s="143"/>
      <c r="B352" s="143"/>
      <c r="C352" s="143"/>
      <c r="D352" s="181"/>
      <c r="E352" s="182"/>
      <c r="F352" s="143"/>
      <c r="G352" s="143"/>
      <c r="H352" s="256"/>
      <c r="I352" s="209"/>
      <c r="J352" s="143"/>
    </row>
    <row r="353" spans="1:10" ht="15.75" customHeight="1">
      <c r="A353" s="5"/>
      <c r="B353" s="5"/>
      <c r="C353" s="5"/>
      <c r="D353" s="5"/>
      <c r="E353" s="5"/>
      <c r="F353" s="5"/>
      <c r="G353" s="5"/>
      <c r="H353" s="97"/>
      <c r="I353" s="97"/>
      <c r="J353" s="5"/>
    </row>
    <row r="354" spans="1:10" ht="15.75" customHeight="1">
      <c r="A354" s="5"/>
      <c r="B354" s="5"/>
      <c r="C354" s="5"/>
      <c r="D354" s="5"/>
      <c r="E354" s="5"/>
      <c r="F354" s="5"/>
      <c r="G354" s="5"/>
      <c r="H354" s="97"/>
      <c r="I354" s="97"/>
      <c r="J354" s="5"/>
    </row>
    <row r="355" spans="1:10" ht="15.75" customHeight="1">
      <c r="A355" s="5"/>
      <c r="B355" s="5"/>
      <c r="C355" s="5"/>
      <c r="D355" s="5"/>
      <c r="E355" s="5"/>
      <c r="F355" s="5"/>
      <c r="G355" s="5"/>
      <c r="H355" s="97"/>
      <c r="I355" s="97"/>
      <c r="J355" s="5"/>
    </row>
    <row r="356" spans="1:10" ht="15.75" customHeight="1">
      <c r="A356" s="5"/>
      <c r="B356" s="5"/>
      <c r="C356" s="5"/>
      <c r="D356" s="5"/>
      <c r="E356" s="5"/>
      <c r="F356" s="5"/>
      <c r="G356" s="5"/>
      <c r="H356" s="97"/>
      <c r="I356" s="97"/>
      <c r="J356" s="5"/>
    </row>
    <row r="357" spans="1:10" ht="15.75" customHeight="1">
      <c r="A357" s="5"/>
      <c r="B357" s="5"/>
      <c r="C357" s="5"/>
      <c r="D357" s="5"/>
      <c r="E357" s="5"/>
      <c r="F357" s="5"/>
      <c r="G357" s="5"/>
      <c r="H357" s="97"/>
      <c r="I357" s="97"/>
      <c r="J357" s="5"/>
    </row>
    <row r="358" spans="1:10" ht="15.75" customHeight="1">
      <c r="A358" s="5"/>
      <c r="B358" s="5"/>
      <c r="C358" s="5"/>
      <c r="D358" s="5"/>
      <c r="E358" s="5"/>
      <c r="F358" s="5"/>
      <c r="G358" s="5"/>
      <c r="H358" s="97"/>
      <c r="I358" s="97"/>
      <c r="J358" s="5"/>
    </row>
    <row r="359" spans="1:10" ht="15.75" customHeight="1">
      <c r="A359" s="5"/>
      <c r="B359" s="5"/>
      <c r="C359" s="5"/>
      <c r="D359" s="5"/>
      <c r="E359" s="5"/>
      <c r="F359" s="5"/>
      <c r="G359" s="5"/>
      <c r="H359" s="97"/>
      <c r="I359" s="97"/>
      <c r="J359" s="5"/>
    </row>
    <row r="360" spans="1:10" ht="15.75" customHeight="1">
      <c r="A360" s="5"/>
      <c r="B360" s="5"/>
      <c r="C360" s="5"/>
      <c r="D360" s="5"/>
      <c r="E360" s="5"/>
      <c r="F360" s="5"/>
      <c r="G360" s="5"/>
      <c r="H360" s="97"/>
      <c r="I360" s="97"/>
      <c r="J360" s="5"/>
    </row>
    <row r="361" spans="1:10" ht="15.75" customHeight="1">
      <c r="A361" s="5"/>
      <c r="B361" s="5"/>
      <c r="C361" s="5"/>
      <c r="D361" s="5"/>
      <c r="E361" s="5"/>
      <c r="F361" s="5"/>
      <c r="G361" s="5"/>
      <c r="H361" s="97"/>
      <c r="I361" s="97"/>
      <c r="J361" s="5"/>
    </row>
    <row r="362" spans="1:10" ht="15.75" customHeight="1">
      <c r="A362" s="5"/>
      <c r="B362" s="5"/>
      <c r="C362" s="5"/>
      <c r="D362" s="5"/>
      <c r="E362" s="5"/>
      <c r="F362" s="5"/>
      <c r="G362" s="5"/>
      <c r="H362" s="97"/>
      <c r="I362" s="97"/>
      <c r="J362" s="5"/>
    </row>
    <row r="363" spans="1:10" ht="15.75" customHeight="1">
      <c r="A363" s="5"/>
      <c r="B363" s="5"/>
      <c r="C363" s="5"/>
      <c r="D363" s="5"/>
      <c r="E363" s="5"/>
      <c r="F363" s="5"/>
      <c r="G363" s="5"/>
      <c r="H363" s="97"/>
      <c r="I363" s="97"/>
      <c r="J363" s="5"/>
    </row>
    <row r="364" spans="1:10" ht="15.75" customHeight="1">
      <c r="A364" s="5"/>
      <c r="B364" s="5"/>
      <c r="C364" s="5"/>
      <c r="D364" s="5"/>
      <c r="E364" s="5"/>
      <c r="F364" s="5"/>
      <c r="G364" s="5"/>
      <c r="H364" s="97"/>
      <c r="I364" s="97"/>
      <c r="J364" s="5"/>
    </row>
    <row r="365" spans="1:10" ht="15.75" customHeight="1">
      <c r="A365" s="5"/>
      <c r="B365" s="5"/>
      <c r="C365" s="5"/>
      <c r="D365" s="5"/>
      <c r="E365" s="5"/>
      <c r="F365" s="5"/>
      <c r="G365" s="5"/>
      <c r="H365" s="97"/>
      <c r="I365" s="97"/>
      <c r="J365" s="5"/>
    </row>
    <row r="366" spans="1:10" ht="15.75" customHeight="1">
      <c r="A366" s="5"/>
      <c r="B366" s="5"/>
      <c r="C366" s="5"/>
      <c r="D366" s="5"/>
      <c r="E366" s="5"/>
      <c r="F366" s="5"/>
      <c r="G366" s="5"/>
      <c r="H366" s="97"/>
      <c r="I366" s="97"/>
      <c r="J366" s="5"/>
    </row>
    <row r="367" spans="1:10" ht="15.75" customHeight="1">
      <c r="A367" s="5"/>
      <c r="B367" s="5"/>
      <c r="C367" s="5"/>
      <c r="D367" s="5"/>
      <c r="E367" s="5"/>
      <c r="F367" s="5"/>
      <c r="G367" s="5"/>
      <c r="H367" s="97"/>
      <c r="I367" s="97"/>
      <c r="J367" s="5"/>
    </row>
    <row r="368" spans="1:10" ht="15.75" customHeight="1">
      <c r="A368" s="5"/>
      <c r="B368" s="5"/>
      <c r="C368" s="5"/>
      <c r="D368" s="5"/>
      <c r="E368" s="5"/>
      <c r="F368" s="5"/>
      <c r="G368" s="5"/>
      <c r="H368" s="97"/>
      <c r="I368" s="97"/>
      <c r="J368" s="5"/>
    </row>
    <row r="369" spans="1:10" ht="15.75" customHeight="1">
      <c r="A369" s="5"/>
      <c r="B369" s="5"/>
      <c r="C369" s="5"/>
      <c r="D369" s="5"/>
      <c r="E369" s="5"/>
      <c r="F369" s="5"/>
      <c r="G369" s="5"/>
      <c r="H369" s="97"/>
      <c r="I369" s="97"/>
      <c r="J369" s="5"/>
    </row>
    <row r="370" spans="1:10" ht="15.75" customHeight="1">
      <c r="A370" s="5"/>
      <c r="B370" s="5"/>
      <c r="C370" s="5"/>
      <c r="D370" s="5"/>
      <c r="E370" s="5"/>
      <c r="F370" s="5"/>
      <c r="G370" s="5"/>
      <c r="H370" s="97"/>
      <c r="I370" s="97"/>
      <c r="J370" s="5"/>
    </row>
    <row r="371" spans="1:10" ht="15.75" customHeight="1">
      <c r="A371" s="5"/>
      <c r="B371" s="5"/>
      <c r="C371" s="5"/>
      <c r="D371" s="5"/>
      <c r="E371" s="5"/>
      <c r="F371" s="5"/>
      <c r="G371" s="5"/>
      <c r="H371" s="97"/>
      <c r="I371" s="97"/>
      <c r="J371" s="5"/>
    </row>
    <row r="372" spans="1:10" ht="15.75" customHeight="1">
      <c r="A372" s="5"/>
      <c r="B372" s="5"/>
      <c r="C372" s="5"/>
      <c r="D372" s="5"/>
      <c r="E372" s="5"/>
      <c r="F372" s="5"/>
      <c r="G372" s="5"/>
      <c r="H372" s="97"/>
      <c r="I372" s="97"/>
      <c r="J372" s="5"/>
    </row>
    <row r="373" spans="1:10" ht="15.75" customHeight="1">
      <c r="A373" s="5"/>
      <c r="B373" s="5"/>
      <c r="C373" s="5"/>
      <c r="D373" s="5"/>
      <c r="E373" s="5"/>
      <c r="F373" s="5"/>
      <c r="G373" s="5"/>
      <c r="H373" s="97"/>
      <c r="I373" s="97"/>
      <c r="J373" s="5"/>
    </row>
    <row r="374" spans="1:10" ht="15.75" customHeight="1">
      <c r="A374" s="5"/>
      <c r="B374" s="5"/>
      <c r="C374" s="5"/>
      <c r="D374" s="5"/>
      <c r="E374" s="5"/>
      <c r="F374" s="5"/>
      <c r="G374" s="5"/>
      <c r="H374" s="97"/>
      <c r="I374" s="97"/>
      <c r="J374" s="5"/>
    </row>
    <row r="375" spans="1:10" ht="15.75" customHeight="1">
      <c r="A375" s="5"/>
      <c r="B375" s="5"/>
      <c r="C375" s="5"/>
      <c r="D375" s="5"/>
      <c r="E375" s="5"/>
      <c r="F375" s="5"/>
      <c r="G375" s="5"/>
      <c r="H375" s="97"/>
      <c r="I375" s="97"/>
      <c r="J375" s="5"/>
    </row>
    <row r="376" spans="1:10" ht="15.75" customHeight="1">
      <c r="A376" s="5"/>
      <c r="B376" s="5"/>
      <c r="C376" s="5"/>
      <c r="D376" s="5"/>
      <c r="E376" s="5"/>
      <c r="F376" s="5"/>
      <c r="G376" s="5"/>
      <c r="H376" s="97"/>
      <c r="I376" s="97"/>
      <c r="J376" s="5"/>
    </row>
    <row r="377" spans="1:10" ht="15.75" customHeight="1">
      <c r="A377" s="5"/>
      <c r="B377" s="5"/>
      <c r="C377" s="5"/>
      <c r="D377" s="5"/>
      <c r="E377" s="5"/>
      <c r="F377" s="5"/>
      <c r="G377" s="5"/>
      <c r="H377" s="97"/>
      <c r="I377" s="97"/>
      <c r="J377" s="5"/>
    </row>
    <row r="378" spans="1:10" ht="15.75" customHeight="1">
      <c r="A378" s="5"/>
      <c r="B378" s="5"/>
      <c r="C378" s="5"/>
      <c r="D378" s="5"/>
      <c r="E378" s="5"/>
      <c r="F378" s="5"/>
      <c r="G378" s="5"/>
      <c r="H378" s="97"/>
      <c r="I378" s="97"/>
      <c r="J378" s="5"/>
    </row>
    <row r="379" spans="1:10" ht="15.75" customHeight="1">
      <c r="A379" s="5"/>
      <c r="B379" s="5"/>
      <c r="C379" s="5"/>
      <c r="D379" s="5"/>
      <c r="E379" s="5"/>
      <c r="F379" s="5"/>
      <c r="G379" s="5"/>
      <c r="H379" s="97"/>
      <c r="I379" s="97"/>
      <c r="J379" s="5"/>
    </row>
    <row r="380" spans="1:10" ht="15.75" customHeight="1">
      <c r="A380" s="5"/>
      <c r="B380" s="5"/>
      <c r="C380" s="5"/>
      <c r="D380" s="5"/>
      <c r="E380" s="5"/>
      <c r="F380" s="5"/>
      <c r="G380" s="5"/>
      <c r="H380" s="97"/>
      <c r="I380" s="97"/>
      <c r="J380" s="5"/>
    </row>
    <row r="381" spans="1:10" ht="15.75" customHeight="1">
      <c r="A381" s="5"/>
      <c r="B381" s="5"/>
      <c r="C381" s="5"/>
      <c r="D381" s="5"/>
      <c r="E381" s="5"/>
      <c r="F381" s="5"/>
      <c r="G381" s="5"/>
      <c r="H381" s="97"/>
      <c r="I381" s="97"/>
      <c r="J381" s="5"/>
    </row>
    <row r="382" spans="1:10" ht="15.75" customHeight="1">
      <c r="A382" s="5"/>
      <c r="B382" s="5"/>
      <c r="C382" s="5"/>
      <c r="D382" s="5"/>
      <c r="E382" s="5"/>
      <c r="F382" s="5"/>
      <c r="G382" s="5"/>
      <c r="H382" s="97"/>
      <c r="I382" s="97"/>
      <c r="J382" s="5"/>
    </row>
    <row r="383" spans="1:10" ht="15.75" customHeight="1">
      <c r="A383" s="5"/>
      <c r="B383" s="5"/>
      <c r="C383" s="5"/>
      <c r="D383" s="5"/>
      <c r="E383" s="5"/>
      <c r="F383" s="5"/>
      <c r="G383" s="5"/>
      <c r="H383" s="97"/>
      <c r="I383" s="97"/>
      <c r="J383" s="5"/>
    </row>
    <row r="384" spans="1:10" ht="15.75" customHeight="1">
      <c r="A384" s="5"/>
      <c r="B384" s="5"/>
      <c r="C384" s="5"/>
      <c r="D384" s="5"/>
      <c r="E384" s="5"/>
      <c r="F384" s="5"/>
      <c r="G384" s="5"/>
      <c r="H384" s="97"/>
      <c r="I384" s="97"/>
      <c r="J384" s="5"/>
    </row>
    <row r="385" spans="1:10" ht="15.75" customHeight="1">
      <c r="A385" s="5"/>
      <c r="B385" s="5"/>
      <c r="C385" s="5"/>
      <c r="D385" s="5"/>
      <c r="E385" s="5"/>
      <c r="F385" s="5"/>
      <c r="G385" s="5"/>
      <c r="H385" s="97"/>
      <c r="I385" s="97"/>
      <c r="J385" s="5"/>
    </row>
    <row r="386" spans="1:10" ht="15.75" customHeight="1">
      <c r="A386" s="5"/>
      <c r="B386" s="5"/>
      <c r="C386" s="5"/>
      <c r="D386" s="5"/>
      <c r="E386" s="5"/>
      <c r="F386" s="5"/>
      <c r="G386" s="5"/>
      <c r="H386" s="97"/>
      <c r="I386" s="97"/>
      <c r="J386" s="5"/>
    </row>
    <row r="387" spans="1:10" ht="15.75" customHeight="1">
      <c r="A387" s="5"/>
      <c r="B387" s="5"/>
      <c r="C387" s="5"/>
      <c r="D387" s="5"/>
      <c r="E387" s="5"/>
      <c r="F387" s="5"/>
      <c r="G387" s="5"/>
      <c r="H387" s="97"/>
      <c r="I387" s="97"/>
      <c r="J387" s="5"/>
    </row>
    <row r="388" spans="1:10" ht="15.75" customHeight="1">
      <c r="A388" s="5"/>
      <c r="B388" s="5"/>
      <c r="C388" s="5"/>
      <c r="D388" s="5"/>
      <c r="E388" s="5"/>
      <c r="F388" s="5"/>
      <c r="G388" s="5"/>
      <c r="H388" s="97"/>
      <c r="I388" s="97"/>
      <c r="J388" s="5"/>
    </row>
    <row r="389" spans="1:10" ht="15.75" customHeight="1">
      <c r="A389" s="5"/>
      <c r="B389" s="5"/>
      <c r="C389" s="5"/>
      <c r="D389" s="5"/>
      <c r="E389" s="5"/>
      <c r="F389" s="5"/>
      <c r="G389" s="5"/>
      <c r="H389" s="97"/>
      <c r="I389" s="97"/>
      <c r="J389" s="5"/>
    </row>
    <row r="390" spans="1:10" ht="15.75" customHeight="1">
      <c r="A390" s="5"/>
      <c r="B390" s="5"/>
      <c r="C390" s="5"/>
      <c r="D390" s="5"/>
      <c r="E390" s="5"/>
      <c r="F390" s="5"/>
      <c r="G390" s="5"/>
      <c r="H390" s="97"/>
      <c r="I390" s="97"/>
      <c r="J390" s="5"/>
    </row>
    <row r="391" spans="1:10" ht="15.75" customHeight="1">
      <c r="A391" s="5"/>
      <c r="B391" s="5"/>
      <c r="C391" s="5"/>
      <c r="D391" s="5"/>
      <c r="E391" s="5"/>
      <c r="F391" s="5"/>
      <c r="G391" s="5"/>
      <c r="H391" s="97"/>
      <c r="I391" s="97"/>
      <c r="J391" s="5"/>
    </row>
    <row r="392" spans="1:10" ht="15.75" customHeight="1">
      <c r="A392" s="5"/>
      <c r="B392" s="5"/>
      <c r="C392" s="5"/>
      <c r="D392" s="5"/>
      <c r="E392" s="5"/>
      <c r="F392" s="5"/>
      <c r="G392" s="5"/>
      <c r="H392" s="97"/>
      <c r="I392" s="97"/>
      <c r="J392" s="5"/>
    </row>
    <row r="393" spans="1:10" ht="15.75" customHeight="1">
      <c r="A393" s="5"/>
      <c r="B393" s="5"/>
      <c r="C393" s="5"/>
      <c r="D393" s="5"/>
      <c r="E393" s="5"/>
      <c r="F393" s="5"/>
      <c r="G393" s="5"/>
      <c r="H393" s="97"/>
      <c r="I393" s="97"/>
      <c r="J393" s="5"/>
    </row>
    <row r="394" spans="1:10" ht="15.75" customHeight="1">
      <c r="A394" s="5"/>
      <c r="B394" s="5"/>
      <c r="C394" s="5"/>
      <c r="D394" s="5"/>
      <c r="E394" s="5"/>
      <c r="F394" s="5"/>
      <c r="G394" s="5"/>
      <c r="H394" s="97"/>
      <c r="I394" s="97"/>
      <c r="J394" s="5"/>
    </row>
    <row r="395" spans="1:10" ht="15.75" customHeight="1">
      <c r="A395" s="5"/>
      <c r="B395" s="5"/>
      <c r="C395" s="5"/>
      <c r="D395" s="5"/>
      <c r="E395" s="5"/>
      <c r="F395" s="5"/>
      <c r="G395" s="5"/>
      <c r="H395" s="97"/>
      <c r="I395" s="97"/>
      <c r="J395" s="5"/>
    </row>
    <row r="396" spans="1:10" ht="15.75" customHeight="1">
      <c r="A396" s="5"/>
      <c r="B396" s="5"/>
      <c r="C396" s="5"/>
      <c r="D396" s="5"/>
      <c r="E396" s="5"/>
      <c r="F396" s="5"/>
      <c r="G396" s="5"/>
      <c r="H396" s="97"/>
      <c r="I396" s="97"/>
      <c r="J396" s="5"/>
    </row>
    <row r="397" spans="1:10" ht="15.75" customHeight="1">
      <c r="A397" s="5"/>
      <c r="B397" s="5"/>
      <c r="C397" s="5"/>
      <c r="D397" s="5"/>
      <c r="E397" s="5"/>
      <c r="F397" s="5"/>
      <c r="G397" s="5"/>
      <c r="H397" s="97"/>
      <c r="I397" s="97"/>
      <c r="J397" s="5"/>
    </row>
    <row r="398" spans="1:10" ht="15.75" customHeight="1">
      <c r="A398" s="5"/>
      <c r="B398" s="5"/>
      <c r="C398" s="5"/>
      <c r="D398" s="5"/>
      <c r="E398" s="5"/>
      <c r="F398" s="5"/>
      <c r="G398" s="5"/>
      <c r="H398" s="97"/>
      <c r="I398" s="97"/>
      <c r="J398" s="5"/>
    </row>
    <row r="399" spans="1:10" ht="15.75" customHeight="1">
      <c r="A399" s="5"/>
      <c r="B399" s="5"/>
      <c r="C399" s="5"/>
      <c r="D399" s="5"/>
      <c r="E399" s="5"/>
      <c r="F399" s="5"/>
      <c r="G399" s="5"/>
      <c r="H399" s="97"/>
      <c r="I399" s="97"/>
      <c r="J399" s="5"/>
    </row>
    <row r="400" spans="1:10" ht="15.75" customHeight="1">
      <c r="A400" s="5"/>
      <c r="B400" s="5"/>
      <c r="C400" s="5"/>
      <c r="D400" s="5"/>
      <c r="E400" s="5"/>
      <c r="F400" s="5"/>
      <c r="G400" s="5"/>
      <c r="H400" s="97"/>
      <c r="I400" s="97"/>
      <c r="J400" s="5"/>
    </row>
    <row r="401" spans="1:10" ht="15.75" customHeight="1">
      <c r="A401" s="5"/>
      <c r="B401" s="5"/>
      <c r="C401" s="5"/>
      <c r="D401" s="5"/>
      <c r="E401" s="5"/>
      <c r="F401" s="5"/>
      <c r="G401" s="5"/>
      <c r="H401" s="97"/>
      <c r="I401" s="97"/>
      <c r="J401" s="5"/>
    </row>
    <row r="402" spans="1:10" ht="15.75" customHeight="1">
      <c r="A402" s="5"/>
      <c r="B402" s="5"/>
      <c r="C402" s="5"/>
      <c r="D402" s="5"/>
      <c r="E402" s="5"/>
      <c r="F402" s="5"/>
      <c r="G402" s="5"/>
      <c r="H402" s="97"/>
      <c r="I402" s="97"/>
      <c r="J402" s="5"/>
    </row>
    <row r="403" spans="1:10" ht="15.75" customHeight="1">
      <c r="A403" s="5"/>
      <c r="B403" s="5"/>
      <c r="C403" s="5"/>
      <c r="D403" s="5"/>
      <c r="E403" s="5"/>
      <c r="F403" s="5"/>
      <c r="G403" s="5"/>
      <c r="H403" s="97"/>
      <c r="I403" s="97"/>
      <c r="J403" s="5"/>
    </row>
    <row r="404" spans="1:10" ht="15.75" customHeight="1">
      <c r="A404" s="5"/>
      <c r="B404" s="5"/>
      <c r="C404" s="5"/>
      <c r="D404" s="5"/>
      <c r="E404" s="5"/>
      <c r="F404" s="5"/>
      <c r="G404" s="5"/>
      <c r="H404" s="97"/>
      <c r="I404" s="97"/>
      <c r="J404" s="5"/>
    </row>
    <row r="405" spans="1:10" ht="15.75" customHeight="1">
      <c r="A405" s="5"/>
      <c r="B405" s="5"/>
      <c r="C405" s="5"/>
      <c r="D405" s="5"/>
      <c r="E405" s="5"/>
      <c r="F405" s="5"/>
      <c r="G405" s="5"/>
      <c r="H405" s="97"/>
      <c r="I405" s="97"/>
      <c r="J405" s="5"/>
    </row>
    <row r="406" spans="1:10" ht="15.75" customHeight="1">
      <c r="A406" s="5"/>
      <c r="B406" s="5"/>
      <c r="C406" s="5"/>
      <c r="D406" s="5"/>
      <c r="E406" s="5"/>
      <c r="F406" s="5"/>
      <c r="G406" s="5"/>
      <c r="H406" s="97"/>
      <c r="I406" s="97"/>
      <c r="J406" s="5"/>
    </row>
    <row r="407" spans="1:10" ht="15.75" customHeight="1">
      <c r="A407" s="5"/>
      <c r="B407" s="5"/>
      <c r="C407" s="5"/>
      <c r="D407" s="5"/>
      <c r="E407" s="5"/>
      <c r="F407" s="5"/>
      <c r="G407" s="5"/>
      <c r="H407" s="97"/>
      <c r="I407" s="97"/>
      <c r="J407" s="5"/>
    </row>
    <row r="408" spans="1:10" ht="15.75" customHeight="1">
      <c r="A408" s="5"/>
      <c r="B408" s="5"/>
      <c r="C408" s="5"/>
      <c r="D408" s="5"/>
      <c r="E408" s="5"/>
      <c r="F408" s="5"/>
      <c r="G408" s="5"/>
      <c r="H408" s="97"/>
      <c r="I408" s="97"/>
      <c r="J408" s="5"/>
    </row>
    <row r="409" spans="1:10" ht="15.75" customHeight="1">
      <c r="A409" s="5"/>
      <c r="B409" s="5"/>
      <c r="C409" s="5"/>
      <c r="D409" s="5"/>
      <c r="E409" s="5"/>
      <c r="F409" s="5"/>
      <c r="G409" s="5"/>
      <c r="H409" s="97"/>
      <c r="I409" s="97"/>
      <c r="J409" s="5"/>
    </row>
    <row r="410" spans="1:10" ht="15.75" customHeight="1">
      <c r="A410" s="5"/>
      <c r="B410" s="5"/>
      <c r="C410" s="5"/>
      <c r="D410" s="5"/>
      <c r="E410" s="5"/>
      <c r="F410" s="5"/>
      <c r="G410" s="5"/>
      <c r="H410" s="97"/>
      <c r="I410" s="97"/>
      <c r="J410" s="5"/>
    </row>
    <row r="411" spans="1:10" ht="15.75" customHeight="1">
      <c r="A411" s="5"/>
      <c r="B411" s="5"/>
      <c r="C411" s="5"/>
      <c r="D411" s="5"/>
      <c r="E411" s="5"/>
      <c r="F411" s="5"/>
      <c r="G411" s="5"/>
      <c r="H411" s="97"/>
      <c r="I411" s="97"/>
      <c r="J411" s="5"/>
    </row>
    <row r="412" spans="1:10" ht="15.75" customHeight="1">
      <c r="A412" s="5"/>
      <c r="B412" s="5"/>
      <c r="C412" s="5"/>
      <c r="D412" s="5"/>
      <c r="E412" s="5"/>
      <c r="F412" s="5"/>
      <c r="G412" s="5"/>
      <c r="H412" s="97"/>
      <c r="I412" s="97"/>
      <c r="J412" s="5"/>
    </row>
    <row r="413" spans="1:10" ht="15.75" customHeight="1">
      <c r="A413" s="5"/>
      <c r="B413" s="5"/>
      <c r="C413" s="5"/>
      <c r="D413" s="5"/>
      <c r="E413" s="5"/>
      <c r="F413" s="5"/>
      <c r="G413" s="5"/>
      <c r="H413" s="97"/>
      <c r="I413" s="97"/>
      <c r="J413" s="5"/>
    </row>
    <row r="414" spans="1:10" ht="15.75" customHeight="1">
      <c r="A414" s="5"/>
      <c r="B414" s="5"/>
      <c r="C414" s="5"/>
      <c r="D414" s="5"/>
      <c r="E414" s="5"/>
      <c r="F414" s="5"/>
      <c r="G414" s="5"/>
      <c r="H414" s="97"/>
      <c r="I414" s="97"/>
      <c r="J414" s="5"/>
    </row>
    <row r="415" spans="1:10" ht="15.75" customHeight="1">
      <c r="A415" s="5"/>
      <c r="B415" s="5"/>
      <c r="C415" s="5"/>
      <c r="D415" s="5"/>
      <c r="E415" s="5"/>
      <c r="F415" s="5"/>
      <c r="G415" s="5"/>
      <c r="H415" s="97"/>
      <c r="I415" s="97"/>
      <c r="J415" s="5"/>
    </row>
    <row r="416" spans="1:10" ht="15.75" customHeight="1">
      <c r="A416" s="5"/>
      <c r="B416" s="5"/>
      <c r="C416" s="5"/>
      <c r="D416" s="5"/>
      <c r="E416" s="5"/>
      <c r="F416" s="5"/>
      <c r="G416" s="5"/>
      <c r="H416" s="97"/>
      <c r="I416" s="97"/>
      <c r="J416" s="5"/>
    </row>
    <row r="417" spans="1:10" ht="15.75" customHeight="1">
      <c r="A417" s="5"/>
      <c r="B417" s="5"/>
      <c r="C417" s="5"/>
      <c r="D417" s="5"/>
      <c r="E417" s="5"/>
      <c r="F417" s="5"/>
      <c r="G417" s="5"/>
      <c r="H417" s="97"/>
      <c r="I417" s="97"/>
      <c r="J417" s="5"/>
    </row>
    <row r="418" spans="1:10" ht="15.75" customHeight="1">
      <c r="A418" s="5"/>
      <c r="B418" s="5"/>
      <c r="C418" s="5"/>
      <c r="D418" s="5"/>
      <c r="E418" s="5"/>
      <c r="F418" s="5"/>
      <c r="G418" s="5"/>
      <c r="H418" s="97"/>
      <c r="I418" s="97"/>
      <c r="J418" s="5"/>
    </row>
    <row r="419" spans="1:10" ht="15.75" customHeight="1">
      <c r="A419" s="5"/>
      <c r="B419" s="5"/>
      <c r="C419" s="5"/>
      <c r="D419" s="5"/>
      <c r="E419" s="5"/>
      <c r="F419" s="5"/>
      <c r="G419" s="5"/>
      <c r="H419" s="97"/>
      <c r="I419" s="97"/>
      <c r="J419" s="5"/>
    </row>
    <row r="420" spans="1:10" ht="15.75" customHeight="1">
      <c r="A420" s="5"/>
      <c r="B420" s="5"/>
      <c r="C420" s="5"/>
      <c r="D420" s="5"/>
      <c r="E420" s="5"/>
      <c r="F420" s="5"/>
      <c r="G420" s="5"/>
      <c r="H420" s="97"/>
      <c r="I420" s="97"/>
      <c r="J420" s="5"/>
    </row>
    <row r="421" spans="1:10" ht="15.75" customHeight="1">
      <c r="A421" s="5"/>
      <c r="B421" s="5"/>
      <c r="C421" s="5"/>
      <c r="D421" s="5"/>
      <c r="E421" s="5"/>
      <c r="F421" s="5"/>
      <c r="G421" s="5"/>
      <c r="H421" s="97"/>
      <c r="I421" s="97"/>
      <c r="J421" s="5"/>
    </row>
    <row r="422" spans="1:10" ht="15.75" customHeight="1">
      <c r="A422" s="5"/>
      <c r="B422" s="5"/>
      <c r="C422" s="5"/>
      <c r="D422" s="5"/>
      <c r="E422" s="5"/>
      <c r="F422" s="5"/>
      <c r="G422" s="5"/>
      <c r="H422" s="97"/>
      <c r="I422" s="97"/>
      <c r="J422" s="5"/>
    </row>
    <row r="423" spans="1:10" ht="15.75" customHeight="1">
      <c r="A423" s="5"/>
      <c r="B423" s="5"/>
      <c r="C423" s="5"/>
      <c r="D423" s="5"/>
      <c r="E423" s="5"/>
      <c r="F423" s="5"/>
      <c r="G423" s="5"/>
      <c r="H423" s="97"/>
      <c r="I423" s="97"/>
      <c r="J423" s="5"/>
    </row>
    <row r="424" spans="1:10" ht="15.75" customHeight="1">
      <c r="A424" s="5"/>
      <c r="B424" s="5"/>
      <c r="C424" s="5"/>
      <c r="D424" s="5"/>
      <c r="E424" s="5"/>
      <c r="F424" s="5"/>
      <c r="G424" s="5"/>
      <c r="H424" s="97"/>
      <c r="I424" s="97"/>
      <c r="J424" s="5"/>
    </row>
    <row r="425" spans="1:10" ht="15.75" customHeight="1">
      <c r="A425" s="5"/>
      <c r="B425" s="5"/>
      <c r="C425" s="5"/>
      <c r="D425" s="5"/>
      <c r="E425" s="5"/>
      <c r="F425" s="5"/>
      <c r="G425" s="5"/>
      <c r="H425" s="97"/>
      <c r="I425" s="97"/>
      <c r="J425" s="5"/>
    </row>
    <row r="426" spans="1:10" ht="15.75" customHeight="1">
      <c r="A426" s="5"/>
      <c r="B426" s="5"/>
      <c r="C426" s="5"/>
      <c r="D426" s="5"/>
      <c r="E426" s="5"/>
      <c r="F426" s="5"/>
      <c r="G426" s="5"/>
      <c r="H426" s="97"/>
      <c r="I426" s="97"/>
      <c r="J426" s="5"/>
    </row>
    <row r="427" spans="1:10" ht="15.75" customHeight="1">
      <c r="A427" s="5"/>
      <c r="B427" s="5"/>
      <c r="C427" s="5"/>
      <c r="D427" s="5"/>
      <c r="E427" s="5"/>
      <c r="F427" s="5"/>
      <c r="G427" s="5"/>
      <c r="H427" s="97"/>
      <c r="I427" s="97"/>
      <c r="J427" s="5"/>
    </row>
    <row r="428" spans="1:10" ht="15.75" customHeight="1">
      <c r="A428" s="5"/>
      <c r="B428" s="5"/>
      <c r="C428" s="5"/>
      <c r="D428" s="5"/>
      <c r="E428" s="5"/>
      <c r="F428" s="5"/>
      <c r="G428" s="5"/>
      <c r="H428" s="97"/>
      <c r="I428" s="97"/>
      <c r="J428" s="5"/>
    </row>
    <row r="429" spans="1:10" ht="15.75" customHeight="1">
      <c r="A429" s="5"/>
      <c r="B429" s="5"/>
      <c r="C429" s="5"/>
      <c r="D429" s="5"/>
      <c r="E429" s="5"/>
      <c r="F429" s="5"/>
      <c r="G429" s="5"/>
      <c r="H429" s="97"/>
      <c r="I429" s="97"/>
      <c r="J429" s="5"/>
    </row>
    <row r="430" spans="1:10" ht="15.75" customHeight="1">
      <c r="A430" s="5"/>
      <c r="B430" s="5"/>
      <c r="C430" s="5"/>
      <c r="D430" s="5"/>
      <c r="E430" s="5"/>
      <c r="F430" s="5"/>
      <c r="G430" s="5"/>
      <c r="H430" s="97"/>
      <c r="I430" s="97"/>
      <c r="J430" s="5"/>
    </row>
    <row r="431" spans="1:10" ht="15.75" customHeight="1">
      <c r="A431" s="5"/>
      <c r="B431" s="5"/>
      <c r="C431" s="5"/>
      <c r="D431" s="5"/>
      <c r="E431" s="5"/>
      <c r="F431" s="5"/>
      <c r="G431" s="5"/>
      <c r="H431" s="97"/>
      <c r="I431" s="97"/>
      <c r="J431" s="5"/>
    </row>
    <row r="432" spans="1:10" ht="15.75" customHeight="1">
      <c r="A432" s="5"/>
      <c r="B432" s="5"/>
      <c r="C432" s="5"/>
      <c r="D432" s="5"/>
      <c r="E432" s="5"/>
      <c r="F432" s="5"/>
      <c r="G432" s="5"/>
      <c r="H432" s="97"/>
      <c r="I432" s="97"/>
      <c r="J432" s="5"/>
    </row>
    <row r="433" spans="1:10" ht="15.75" customHeight="1">
      <c r="A433" s="5"/>
      <c r="B433" s="5"/>
      <c r="C433" s="5"/>
      <c r="D433" s="5"/>
      <c r="E433" s="5"/>
      <c r="F433" s="5"/>
      <c r="G433" s="5"/>
      <c r="H433" s="97"/>
      <c r="I433" s="97"/>
      <c r="J433" s="5"/>
    </row>
    <row r="434" spans="1:10" ht="15.75" customHeight="1">
      <c r="A434" s="5"/>
      <c r="B434" s="5"/>
      <c r="C434" s="5"/>
      <c r="D434" s="5"/>
      <c r="E434" s="5"/>
      <c r="F434" s="5"/>
      <c r="G434" s="5"/>
      <c r="H434" s="97"/>
      <c r="I434" s="97"/>
      <c r="J434" s="5"/>
    </row>
    <row r="435" spans="1:10" ht="15.75" customHeight="1">
      <c r="A435" s="5"/>
      <c r="B435" s="5"/>
      <c r="C435" s="5"/>
      <c r="D435" s="5"/>
      <c r="E435" s="5"/>
      <c r="F435" s="5"/>
      <c r="G435" s="5"/>
      <c r="H435" s="97"/>
      <c r="I435" s="97"/>
      <c r="J435" s="5"/>
    </row>
    <row r="436" spans="1:10" ht="15.75" customHeight="1">
      <c r="A436" s="5"/>
      <c r="B436" s="5"/>
      <c r="C436" s="5"/>
      <c r="D436" s="5"/>
      <c r="E436" s="5"/>
      <c r="F436" s="5"/>
      <c r="G436" s="5"/>
      <c r="H436" s="97"/>
      <c r="I436" s="97"/>
      <c r="J436" s="5"/>
    </row>
    <row r="437" spans="1:10" ht="15.75" customHeight="1">
      <c r="A437" s="5"/>
      <c r="B437" s="5"/>
      <c r="C437" s="5"/>
      <c r="D437" s="5"/>
      <c r="E437" s="5"/>
      <c r="F437" s="5"/>
      <c r="G437" s="5"/>
      <c r="H437" s="97"/>
      <c r="I437" s="97"/>
      <c r="J437" s="5"/>
    </row>
    <row r="438" spans="1:10" ht="15.75" customHeight="1">
      <c r="A438" s="5"/>
      <c r="B438" s="5"/>
      <c r="C438" s="5"/>
      <c r="D438" s="5"/>
      <c r="E438" s="5"/>
      <c r="F438" s="5"/>
      <c r="G438" s="5"/>
      <c r="H438" s="97"/>
      <c r="I438" s="97"/>
      <c r="J438" s="5"/>
    </row>
    <row r="439" spans="1:10" ht="15.75" customHeight="1">
      <c r="A439" s="5"/>
      <c r="B439" s="5"/>
      <c r="C439" s="5"/>
      <c r="D439" s="5"/>
      <c r="E439" s="5"/>
      <c r="F439" s="5"/>
      <c r="G439" s="5"/>
      <c r="H439" s="97"/>
      <c r="I439" s="97"/>
      <c r="J439" s="5"/>
    </row>
    <row r="440" spans="1:10" ht="15.75" customHeight="1">
      <c r="A440" s="5"/>
      <c r="B440" s="5"/>
      <c r="C440" s="5"/>
      <c r="D440" s="5"/>
      <c r="E440" s="5"/>
      <c r="F440" s="5"/>
      <c r="G440" s="5"/>
      <c r="H440" s="97"/>
      <c r="I440" s="97"/>
      <c r="J440" s="5"/>
    </row>
    <row r="441" spans="1:10" ht="15.75" customHeight="1">
      <c r="A441" s="5"/>
      <c r="B441" s="5"/>
      <c r="C441" s="5"/>
      <c r="D441" s="5"/>
      <c r="E441" s="5"/>
      <c r="F441" s="5"/>
      <c r="G441" s="5"/>
      <c r="H441" s="97"/>
      <c r="I441" s="97"/>
      <c r="J441" s="5"/>
    </row>
    <row r="442" spans="1:10" ht="15.75" customHeight="1">
      <c r="A442" s="5"/>
      <c r="B442" s="5"/>
      <c r="C442" s="5"/>
      <c r="D442" s="5"/>
      <c r="E442" s="5"/>
      <c r="F442" s="5"/>
      <c r="G442" s="5"/>
      <c r="H442" s="97"/>
      <c r="I442" s="97"/>
      <c r="J442" s="5"/>
    </row>
    <row r="443" spans="1:10" ht="15.75" customHeight="1">
      <c r="A443" s="5"/>
      <c r="B443" s="5"/>
      <c r="C443" s="5"/>
      <c r="D443" s="5"/>
      <c r="E443" s="5"/>
      <c r="F443" s="5"/>
      <c r="G443" s="5"/>
      <c r="H443" s="97"/>
      <c r="I443" s="97"/>
      <c r="J443" s="5"/>
    </row>
    <row r="444" spans="1:10" ht="15.75" customHeight="1">
      <c r="A444" s="5"/>
      <c r="B444" s="5"/>
      <c r="C444" s="5"/>
      <c r="D444" s="5"/>
      <c r="E444" s="5"/>
      <c r="F444" s="5"/>
      <c r="G444" s="5"/>
      <c r="H444" s="97"/>
      <c r="I444" s="97"/>
      <c r="J444" s="5"/>
    </row>
    <row r="445" spans="1:10" ht="15.75" customHeight="1">
      <c r="A445" s="5"/>
      <c r="B445" s="5"/>
      <c r="C445" s="5"/>
      <c r="D445" s="5"/>
      <c r="E445" s="5"/>
      <c r="F445" s="5"/>
      <c r="G445" s="5"/>
      <c r="H445" s="97"/>
      <c r="I445" s="97"/>
      <c r="J445" s="5"/>
    </row>
    <row r="446" spans="1:10" ht="15.75" customHeight="1">
      <c r="A446" s="5"/>
      <c r="B446" s="5"/>
      <c r="C446" s="5"/>
      <c r="D446" s="5"/>
      <c r="E446" s="5"/>
      <c r="F446" s="5"/>
      <c r="G446" s="5"/>
      <c r="H446" s="97"/>
      <c r="I446" s="97"/>
      <c r="J446" s="5"/>
    </row>
    <row r="447" spans="1:10" ht="15.75" customHeight="1">
      <c r="A447" s="5"/>
      <c r="B447" s="5"/>
      <c r="C447" s="5"/>
      <c r="D447" s="5"/>
      <c r="E447" s="5"/>
      <c r="F447" s="5"/>
      <c r="G447" s="5"/>
      <c r="H447" s="97"/>
      <c r="I447" s="97"/>
      <c r="J447" s="5"/>
    </row>
    <row r="448" spans="1:10" ht="15.75" customHeight="1">
      <c r="A448" s="5"/>
      <c r="B448" s="5"/>
      <c r="C448" s="5"/>
      <c r="D448" s="5"/>
      <c r="E448" s="5"/>
      <c r="F448" s="5"/>
      <c r="G448" s="5"/>
      <c r="H448" s="97"/>
      <c r="I448" s="97"/>
      <c r="J448" s="5"/>
    </row>
    <row r="449" spans="1:10" ht="15.75" customHeight="1">
      <c r="A449" s="5"/>
      <c r="B449" s="5"/>
      <c r="C449" s="5"/>
      <c r="D449" s="5"/>
      <c r="E449" s="5"/>
      <c r="F449" s="5"/>
      <c r="G449" s="5"/>
      <c r="H449" s="97"/>
      <c r="I449" s="97"/>
      <c r="J449" s="5"/>
    </row>
    <row r="450" spans="1:10" ht="15.75" customHeight="1">
      <c r="A450" s="5"/>
      <c r="B450" s="5"/>
      <c r="C450" s="5"/>
      <c r="D450" s="5"/>
      <c r="E450" s="5"/>
      <c r="F450" s="5"/>
      <c r="G450" s="5"/>
      <c r="H450" s="97"/>
      <c r="I450" s="97"/>
      <c r="J450" s="5"/>
    </row>
    <row r="451" spans="1:10" ht="15.75" customHeight="1">
      <c r="A451" s="5"/>
      <c r="B451" s="5"/>
      <c r="C451" s="5"/>
      <c r="D451" s="5"/>
      <c r="E451" s="5"/>
      <c r="F451" s="5"/>
      <c r="G451" s="5"/>
      <c r="H451" s="97"/>
      <c r="I451" s="97"/>
      <c r="J451" s="5"/>
    </row>
    <row r="452" spans="1:10" ht="15.75" customHeight="1">
      <c r="A452" s="5"/>
      <c r="B452" s="5"/>
      <c r="C452" s="5"/>
      <c r="D452" s="5"/>
      <c r="E452" s="5"/>
      <c r="F452" s="5"/>
      <c r="G452" s="5"/>
      <c r="H452" s="97"/>
      <c r="I452" s="97"/>
      <c r="J452" s="5"/>
    </row>
    <row r="453" spans="1:10" ht="15.75" customHeight="1">
      <c r="A453" s="5"/>
      <c r="B453" s="5"/>
      <c r="C453" s="5"/>
      <c r="D453" s="5"/>
      <c r="E453" s="5"/>
      <c r="F453" s="5"/>
      <c r="G453" s="5"/>
      <c r="H453" s="97"/>
      <c r="I453" s="97"/>
      <c r="J453" s="5"/>
    </row>
    <row r="454" spans="1:10" ht="15.75" customHeight="1">
      <c r="A454" s="5"/>
      <c r="B454" s="5"/>
      <c r="C454" s="5"/>
      <c r="D454" s="5"/>
      <c r="E454" s="5"/>
      <c r="F454" s="5"/>
      <c r="G454" s="5"/>
      <c r="H454" s="97"/>
      <c r="I454" s="97"/>
      <c r="J454" s="5"/>
    </row>
    <row r="455" spans="1:10" ht="15.75" customHeight="1">
      <c r="A455" s="5"/>
      <c r="B455" s="5"/>
      <c r="C455" s="5"/>
      <c r="D455" s="5"/>
      <c r="E455" s="5"/>
      <c r="F455" s="5"/>
      <c r="G455" s="5"/>
      <c r="H455" s="97"/>
      <c r="I455" s="97"/>
      <c r="J455" s="5"/>
    </row>
    <row r="456" spans="1:10" ht="15.75" customHeight="1">
      <c r="A456" s="5"/>
      <c r="B456" s="5"/>
      <c r="C456" s="5"/>
      <c r="D456" s="5"/>
      <c r="E456" s="5"/>
      <c r="F456" s="5"/>
      <c r="G456" s="5"/>
      <c r="H456" s="97"/>
      <c r="I456" s="97"/>
      <c r="J456" s="5"/>
    </row>
    <row r="457" spans="1:10" ht="15.75" customHeight="1">
      <c r="A457" s="5"/>
      <c r="B457" s="5"/>
      <c r="C457" s="5"/>
      <c r="D457" s="5"/>
      <c r="E457" s="5"/>
      <c r="F457" s="5"/>
      <c r="G457" s="5"/>
      <c r="H457" s="97"/>
      <c r="I457" s="97"/>
      <c r="J457" s="5"/>
    </row>
    <row r="458" spans="1:10" ht="15.75" customHeight="1">
      <c r="A458" s="5"/>
      <c r="B458" s="5"/>
      <c r="C458" s="5"/>
      <c r="D458" s="5"/>
      <c r="E458" s="5"/>
      <c r="F458" s="5"/>
      <c r="G458" s="5"/>
      <c r="H458" s="97"/>
      <c r="I458" s="97"/>
      <c r="J458" s="5"/>
    </row>
    <row r="459" spans="1:10" ht="15.75" customHeight="1">
      <c r="A459" s="5"/>
      <c r="B459" s="5"/>
      <c r="C459" s="5"/>
      <c r="D459" s="5"/>
      <c r="E459" s="5"/>
      <c r="F459" s="5"/>
      <c r="G459" s="5"/>
      <c r="H459" s="97"/>
      <c r="I459" s="97"/>
      <c r="J459" s="5"/>
    </row>
    <row r="460" spans="1:10" ht="18.75">
      <c r="A460" s="5"/>
      <c r="B460" s="5"/>
      <c r="C460" s="5"/>
      <c r="D460" s="5"/>
      <c r="E460" s="5"/>
      <c r="F460" s="5"/>
      <c r="G460" s="5"/>
      <c r="H460" s="97"/>
      <c r="I460" s="97"/>
      <c r="J460" s="5"/>
    </row>
    <row r="461" spans="1:10" ht="18.75">
      <c r="A461" s="5"/>
      <c r="B461" s="5"/>
      <c r="C461" s="5"/>
      <c r="D461" s="5"/>
      <c r="E461" s="5"/>
      <c r="F461" s="5"/>
      <c r="G461" s="5"/>
      <c r="H461" s="97"/>
      <c r="I461" s="97"/>
      <c r="J461" s="5"/>
    </row>
    <row r="462" spans="1:10" ht="18.75">
      <c r="A462" s="5"/>
      <c r="B462" s="5"/>
      <c r="C462" s="5"/>
      <c r="D462" s="5"/>
      <c r="E462" s="5"/>
      <c r="F462" s="5"/>
      <c r="G462" s="5"/>
      <c r="H462" s="97"/>
      <c r="I462" s="97"/>
      <c r="J462" s="5"/>
    </row>
    <row r="463" spans="1:10" ht="18.75">
      <c r="A463" s="5"/>
      <c r="B463" s="5"/>
      <c r="C463" s="5"/>
      <c r="D463" s="5"/>
      <c r="E463" s="5"/>
      <c r="F463" s="5"/>
      <c r="G463" s="5"/>
      <c r="H463" s="97"/>
      <c r="I463" s="97"/>
      <c r="J463" s="5"/>
    </row>
    <row r="464" spans="1:10" ht="18.75">
      <c r="A464" s="5"/>
      <c r="B464" s="5"/>
      <c r="C464" s="5"/>
      <c r="D464" s="5"/>
      <c r="E464" s="5"/>
      <c r="F464" s="5"/>
      <c r="G464" s="5"/>
      <c r="H464" s="97"/>
      <c r="I464" s="97"/>
      <c r="J464" s="5"/>
    </row>
    <row r="465" spans="1:10" ht="18.75">
      <c r="A465" s="5"/>
      <c r="B465" s="5"/>
      <c r="C465" s="5"/>
      <c r="D465" s="5"/>
      <c r="E465" s="5"/>
      <c r="F465" s="5"/>
      <c r="G465" s="5"/>
      <c r="H465" s="97"/>
      <c r="I465" s="97"/>
      <c r="J465" s="5"/>
    </row>
    <row r="466" spans="1:10" ht="18.75">
      <c r="A466" s="5"/>
      <c r="B466" s="5"/>
      <c r="C466" s="5"/>
      <c r="D466" s="5"/>
      <c r="E466" s="5"/>
      <c r="F466" s="5"/>
      <c r="G466" s="5"/>
      <c r="H466" s="97"/>
      <c r="I466" s="97"/>
      <c r="J466" s="5"/>
    </row>
    <row r="467" spans="1:10" ht="18.75">
      <c r="A467" s="5"/>
      <c r="B467" s="5"/>
      <c r="C467" s="5"/>
      <c r="D467" s="5"/>
      <c r="E467" s="5"/>
      <c r="F467" s="5"/>
      <c r="G467" s="5"/>
      <c r="H467" s="97"/>
      <c r="I467" s="97"/>
      <c r="J467" s="5"/>
    </row>
    <row r="468" spans="1:10" ht="18.75">
      <c r="A468" s="5"/>
      <c r="B468" s="5"/>
      <c r="C468" s="5"/>
      <c r="D468" s="5"/>
      <c r="E468" s="5"/>
      <c r="F468" s="5"/>
      <c r="G468" s="5"/>
      <c r="H468" s="97"/>
      <c r="I468" s="97"/>
      <c r="J468" s="5"/>
    </row>
    <row r="469" spans="1:10" ht="18.75">
      <c r="A469" s="5"/>
      <c r="B469" s="5"/>
      <c r="C469" s="5"/>
      <c r="D469" s="5"/>
      <c r="E469" s="5"/>
      <c r="F469" s="5"/>
      <c r="G469" s="5"/>
      <c r="H469" s="97"/>
      <c r="I469" s="97"/>
      <c r="J469" s="5"/>
    </row>
    <row r="470" spans="1:10" ht="18.75">
      <c r="A470" s="5"/>
      <c r="B470" s="5"/>
      <c r="C470" s="5"/>
      <c r="D470" s="5"/>
      <c r="E470" s="5"/>
      <c r="F470" s="5"/>
      <c r="G470" s="5"/>
      <c r="H470" s="97"/>
      <c r="I470" s="97"/>
      <c r="J470" s="5"/>
    </row>
    <row r="471" spans="1:10" ht="18.75">
      <c r="A471" s="5"/>
      <c r="B471" s="5"/>
      <c r="C471" s="5"/>
      <c r="D471" s="5"/>
      <c r="E471" s="5"/>
      <c r="F471" s="5"/>
      <c r="G471" s="5"/>
      <c r="H471" s="97"/>
      <c r="I471" s="97"/>
      <c r="J471" s="5"/>
    </row>
    <row r="472" spans="1:10" ht="18.75">
      <c r="A472" s="5"/>
      <c r="B472" s="5"/>
      <c r="C472" s="5"/>
      <c r="D472" s="5"/>
      <c r="E472" s="5"/>
      <c r="F472" s="5"/>
      <c r="G472" s="5"/>
      <c r="H472" s="97"/>
      <c r="I472" s="97"/>
      <c r="J472" s="5"/>
    </row>
    <row r="473" spans="1:10" ht="18.75">
      <c r="A473" s="5"/>
      <c r="B473" s="5"/>
      <c r="C473" s="5"/>
      <c r="D473" s="5"/>
      <c r="E473" s="5"/>
      <c r="F473" s="5"/>
      <c r="G473" s="5"/>
      <c r="H473" s="97"/>
      <c r="I473" s="97"/>
      <c r="J473" s="5"/>
    </row>
    <row r="474" spans="1:10" ht="18.75">
      <c r="A474" s="5"/>
      <c r="B474" s="5"/>
      <c r="C474" s="5"/>
      <c r="D474" s="5"/>
      <c r="E474" s="5"/>
      <c r="F474" s="5"/>
      <c r="G474" s="5"/>
      <c r="H474" s="97"/>
      <c r="I474" s="97"/>
      <c r="J474" s="5"/>
    </row>
    <row r="475" spans="1:10" ht="18.75">
      <c r="A475" s="5"/>
      <c r="B475" s="5"/>
      <c r="C475" s="5"/>
      <c r="D475" s="5"/>
      <c r="E475" s="5"/>
      <c r="F475" s="5"/>
      <c r="G475" s="5"/>
      <c r="H475" s="97"/>
      <c r="I475" s="97"/>
      <c r="J475" s="5"/>
    </row>
    <row r="476" spans="1:10" ht="18.75">
      <c r="A476" s="5"/>
      <c r="B476" s="5"/>
      <c r="C476" s="5"/>
      <c r="D476" s="5"/>
      <c r="E476" s="5"/>
      <c r="F476" s="5"/>
      <c r="G476" s="5"/>
      <c r="H476" s="97"/>
      <c r="I476" s="97"/>
      <c r="J476" s="5"/>
    </row>
    <row r="477" spans="1:10" ht="18.75">
      <c r="A477" s="5"/>
      <c r="B477" s="5"/>
      <c r="C477" s="5"/>
      <c r="D477" s="5"/>
      <c r="E477" s="5"/>
      <c r="F477" s="5"/>
      <c r="G477" s="5"/>
      <c r="H477" s="97"/>
      <c r="I477" s="97"/>
      <c r="J477" s="5"/>
    </row>
    <row r="478" spans="1:10" ht="18.75">
      <c r="A478" s="5"/>
      <c r="B478" s="5"/>
      <c r="C478" s="5"/>
      <c r="D478" s="5"/>
      <c r="E478" s="5"/>
      <c r="F478" s="5"/>
      <c r="G478" s="5"/>
      <c r="H478" s="97"/>
      <c r="I478" s="97"/>
      <c r="J478" s="5"/>
    </row>
  </sheetData>
  <mergeCells count="22">
    <mergeCell ref="A140:B142"/>
    <mergeCell ref="C140:F140"/>
    <mergeCell ref="G140:I140"/>
    <mergeCell ref="C141:C142"/>
    <mergeCell ref="D141:D142"/>
    <mergeCell ref="E141:F142"/>
    <mergeCell ref="G141:G142"/>
    <mergeCell ref="H141:H142"/>
    <mergeCell ref="I141:I142"/>
    <mergeCell ref="A143:B143"/>
    <mergeCell ref="E143:F143"/>
    <mergeCell ref="A144:B144"/>
    <mergeCell ref="E144:F144"/>
    <mergeCell ref="A145:B145"/>
    <mergeCell ref="E145:F145"/>
    <mergeCell ref="A148:G148"/>
    <mergeCell ref="A149:G149"/>
    <mergeCell ref="A348:I348"/>
    <mergeCell ref="A150:G150"/>
    <mergeCell ref="A151:G151"/>
    <mergeCell ref="A154:G154"/>
    <mergeCell ref="A155:G15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52">
      <selection activeCell="B64" sqref="B64"/>
    </sheetView>
  </sheetViews>
  <sheetFormatPr defaultColWidth="9.140625" defaultRowHeight="12.75"/>
  <cols>
    <col min="1" max="1" width="26.28125" style="0" customWidth="1"/>
    <col min="2" max="2" width="13.7109375" style="0" customWidth="1"/>
    <col min="3" max="3" width="12.00390625" style="0" customWidth="1"/>
    <col min="4" max="4" width="13.7109375" style="0" customWidth="1"/>
    <col min="5" max="5" width="13.00390625" style="0" customWidth="1"/>
    <col min="6" max="6" width="11.28125" style="0" customWidth="1"/>
    <col min="7" max="7" width="8.421875" style="1" customWidth="1"/>
    <col min="8" max="8" width="13.00390625" style="1" customWidth="1"/>
    <col min="9" max="9" width="21.28125" style="0" customWidth="1"/>
  </cols>
  <sheetData>
    <row r="1" spans="1:8" s="6" customFormat="1" ht="18.75" customHeight="1">
      <c r="A1" s="261" t="s">
        <v>921</v>
      </c>
      <c r="B1" s="262"/>
      <c r="C1" s="263"/>
      <c r="D1" s="263"/>
      <c r="E1" s="91"/>
      <c r="F1" s="91"/>
      <c r="G1" s="76"/>
      <c r="H1" s="1"/>
    </row>
    <row r="2" spans="1:8" s="1" customFormat="1" ht="28.5" customHeight="1">
      <c r="A2" s="473" t="s">
        <v>922</v>
      </c>
      <c r="B2" s="474" t="s">
        <v>923</v>
      </c>
      <c r="C2" s="471" t="s">
        <v>924</v>
      </c>
      <c r="D2" s="474" t="s">
        <v>925</v>
      </c>
      <c r="E2" s="471" t="s">
        <v>926</v>
      </c>
      <c r="F2" s="471" t="s">
        <v>927</v>
      </c>
      <c r="G2" s="471" t="s">
        <v>928</v>
      </c>
      <c r="H2" s="471" t="s">
        <v>929</v>
      </c>
    </row>
    <row r="3" spans="1:8" s="1" customFormat="1" ht="24" customHeight="1">
      <c r="A3" s="473"/>
      <c r="B3" s="474"/>
      <c r="C3" s="471"/>
      <c r="D3" s="474"/>
      <c r="E3" s="471"/>
      <c r="F3" s="471"/>
      <c r="G3" s="471"/>
      <c r="H3" s="471"/>
    </row>
    <row r="4" spans="1:8" ht="14.25" customHeight="1">
      <c r="A4" s="264" t="s">
        <v>930</v>
      </c>
      <c r="B4" s="265"/>
      <c r="C4" s="266"/>
      <c r="D4" s="266"/>
      <c r="E4" s="266"/>
      <c r="F4" s="266"/>
      <c r="G4" s="267"/>
      <c r="H4" s="267">
        <v>0</v>
      </c>
    </row>
    <row r="5" spans="1:9" s="214" customFormat="1" ht="14.25" customHeight="1">
      <c r="A5" s="268" t="s">
        <v>931</v>
      </c>
      <c r="B5" s="269">
        <v>89388876442</v>
      </c>
      <c r="C5" s="269">
        <v>22984879285</v>
      </c>
      <c r="D5" s="269">
        <v>12019534146</v>
      </c>
      <c r="E5" s="269">
        <v>370794950</v>
      </c>
      <c r="F5" s="269">
        <v>188157973877</v>
      </c>
      <c r="G5" s="269">
        <v>7133511787</v>
      </c>
      <c r="H5" s="269">
        <v>320055570487</v>
      </c>
      <c r="I5" s="270"/>
    </row>
    <row r="6" spans="1:8" ht="14.25" customHeight="1">
      <c r="A6" s="271" t="s">
        <v>932</v>
      </c>
      <c r="B6" s="272"/>
      <c r="C6" s="272">
        <v>2196754545</v>
      </c>
      <c r="D6" s="272"/>
      <c r="E6" s="272">
        <v>33500000</v>
      </c>
      <c r="F6" s="272"/>
      <c r="G6" s="272"/>
      <c r="H6" s="272">
        <v>2230254545</v>
      </c>
    </row>
    <row r="7" spans="1:9" ht="14.25" customHeight="1">
      <c r="A7" s="271" t="s">
        <v>933</v>
      </c>
      <c r="B7" s="272">
        <v>4618137728</v>
      </c>
      <c r="C7" s="272"/>
      <c r="D7" s="272"/>
      <c r="E7" s="272"/>
      <c r="F7" s="272"/>
      <c r="G7" s="272">
        <v>255780000</v>
      </c>
      <c r="H7" s="272">
        <v>4873917728</v>
      </c>
      <c r="I7" s="217"/>
    </row>
    <row r="8" spans="1:8" ht="14.25" customHeight="1">
      <c r="A8" s="271" t="s">
        <v>934</v>
      </c>
      <c r="B8" s="272"/>
      <c r="C8" s="272"/>
      <c r="D8" s="272"/>
      <c r="E8" s="272"/>
      <c r="F8" s="272"/>
      <c r="G8" s="272"/>
      <c r="H8" s="272">
        <v>0</v>
      </c>
    </row>
    <row r="9" spans="1:8" ht="14.25" customHeight="1">
      <c r="A9" s="271" t="s">
        <v>935</v>
      </c>
      <c r="B9" s="272"/>
      <c r="C9" s="272"/>
      <c r="D9" s="272"/>
      <c r="E9" s="272"/>
      <c r="F9" s="272"/>
      <c r="G9" s="273"/>
      <c r="H9" s="272">
        <v>0</v>
      </c>
    </row>
    <row r="10" spans="1:8" ht="14.25" customHeight="1">
      <c r="A10" s="271" t="s">
        <v>936</v>
      </c>
      <c r="B10" s="272"/>
      <c r="C10" s="272">
        <v>2276444762</v>
      </c>
      <c r="D10" s="272">
        <v>439712000</v>
      </c>
      <c r="E10" s="272"/>
      <c r="F10" s="274">
        <v>17848487835</v>
      </c>
      <c r="G10" s="272"/>
      <c r="H10" s="272">
        <v>20564644597</v>
      </c>
    </row>
    <row r="11" spans="1:8" ht="14.25" customHeight="1">
      <c r="A11" s="271" t="s">
        <v>937</v>
      </c>
      <c r="B11" s="272">
        <v>123921879</v>
      </c>
      <c r="C11" s="272">
        <v>213019929</v>
      </c>
      <c r="D11" s="272">
        <v>19133562</v>
      </c>
      <c r="E11" s="272">
        <v>93586258</v>
      </c>
      <c r="F11" s="272"/>
      <c r="G11" s="272">
        <v>237525401</v>
      </c>
      <c r="H11" s="272">
        <v>687187029</v>
      </c>
    </row>
    <row r="12" spans="1:9" s="214" customFormat="1" ht="14.25" customHeight="1">
      <c r="A12" s="268" t="s">
        <v>938</v>
      </c>
      <c r="B12" s="269">
        <v>93883092291</v>
      </c>
      <c r="C12" s="269">
        <v>22692169139</v>
      </c>
      <c r="D12" s="269">
        <v>11560688584</v>
      </c>
      <c r="E12" s="269">
        <v>310708692</v>
      </c>
      <c r="F12" s="269">
        <v>170309486042</v>
      </c>
      <c r="G12" s="269">
        <v>7151766386</v>
      </c>
      <c r="H12" s="269">
        <v>305907911134</v>
      </c>
      <c r="I12" s="270"/>
    </row>
    <row r="13" spans="1:9" ht="14.25" customHeight="1">
      <c r="A13" s="275" t="s">
        <v>939</v>
      </c>
      <c r="B13" s="273"/>
      <c r="C13" s="273"/>
      <c r="D13" s="273"/>
      <c r="E13" s="273"/>
      <c r="F13" s="273"/>
      <c r="G13" s="273"/>
      <c r="H13" s="273">
        <v>0</v>
      </c>
      <c r="I13" s="217"/>
    </row>
    <row r="14" spans="1:9" s="1" customFormat="1" ht="14.25" customHeight="1">
      <c r="A14" s="268" t="s">
        <v>940</v>
      </c>
      <c r="B14" s="276">
        <v>36045590542</v>
      </c>
      <c r="C14" s="276">
        <v>16611925520</v>
      </c>
      <c r="D14" s="276">
        <v>8874011660</v>
      </c>
      <c r="E14" s="276">
        <v>253275764</v>
      </c>
      <c r="F14" s="276">
        <v>87536744070</v>
      </c>
      <c r="G14" s="276">
        <v>3014637515</v>
      </c>
      <c r="H14" s="276">
        <v>152336185071</v>
      </c>
      <c r="I14" s="76"/>
    </row>
    <row r="15" spans="1:8" ht="14.25" customHeight="1">
      <c r="A15" s="271" t="s">
        <v>941</v>
      </c>
      <c r="B15" s="277">
        <v>6238573523</v>
      </c>
      <c r="C15" s="277">
        <v>1550542282</v>
      </c>
      <c r="D15" s="277">
        <v>929881134</v>
      </c>
      <c r="E15" s="277">
        <v>33185047</v>
      </c>
      <c r="F15" s="277">
        <v>9590272990</v>
      </c>
      <c r="G15" s="277">
        <v>735275001</v>
      </c>
      <c r="H15" s="272">
        <v>19077729977</v>
      </c>
    </row>
    <row r="16" spans="1:8" ht="14.25" customHeight="1">
      <c r="A16" s="271" t="s">
        <v>934</v>
      </c>
      <c r="B16" s="277"/>
      <c r="C16" s="277"/>
      <c r="D16" s="277"/>
      <c r="E16" s="277"/>
      <c r="F16" s="277"/>
      <c r="G16" s="277"/>
      <c r="H16" s="272">
        <v>0</v>
      </c>
    </row>
    <row r="17" spans="1:8" ht="14.25" customHeight="1">
      <c r="A17" s="271" t="s">
        <v>936</v>
      </c>
      <c r="B17" s="277"/>
      <c r="C17" s="277">
        <v>2276444762</v>
      </c>
      <c r="D17" s="277">
        <v>439712000</v>
      </c>
      <c r="E17" s="277"/>
      <c r="F17" s="277">
        <v>9955904988</v>
      </c>
      <c r="G17" s="277"/>
      <c r="H17" s="272">
        <v>12672061750</v>
      </c>
    </row>
    <row r="18" spans="1:8" ht="14.25" customHeight="1">
      <c r="A18" s="271" t="s">
        <v>937</v>
      </c>
      <c r="B18" s="277">
        <v>113363529</v>
      </c>
      <c r="C18" s="277">
        <v>173550356</v>
      </c>
      <c r="D18" s="277">
        <v>19133562</v>
      </c>
      <c r="E18" s="277">
        <v>91588606</v>
      </c>
      <c r="F18" s="277"/>
      <c r="G18" s="277">
        <v>169119413</v>
      </c>
      <c r="H18" s="272">
        <v>566755466</v>
      </c>
    </row>
    <row r="19" spans="1:9" s="214" customFormat="1" ht="14.25" customHeight="1">
      <c r="A19" s="268" t="s">
        <v>938</v>
      </c>
      <c r="B19" s="269">
        <v>42170800536</v>
      </c>
      <c r="C19" s="269">
        <v>15712472684</v>
      </c>
      <c r="D19" s="269">
        <v>9345047232</v>
      </c>
      <c r="E19" s="269">
        <v>194872205</v>
      </c>
      <c r="F19" s="269">
        <v>87171112072</v>
      </c>
      <c r="G19" s="269">
        <v>3580793103</v>
      </c>
      <c r="H19" s="269">
        <v>158175097832</v>
      </c>
      <c r="I19" s="270"/>
    </row>
    <row r="20" spans="1:9" ht="14.25" customHeight="1">
      <c r="A20" s="275" t="s">
        <v>942</v>
      </c>
      <c r="B20" s="273"/>
      <c r="C20" s="273"/>
      <c r="D20" s="273"/>
      <c r="E20" s="273"/>
      <c r="F20" s="273"/>
      <c r="G20" s="273"/>
      <c r="H20" s="273">
        <v>0</v>
      </c>
      <c r="I20" s="217"/>
    </row>
    <row r="21" spans="1:9" ht="14.25" customHeight="1">
      <c r="A21" s="278" t="s">
        <v>943</v>
      </c>
      <c r="B21" s="272">
        <v>53343285900</v>
      </c>
      <c r="C21" s="272">
        <v>6372953765</v>
      </c>
      <c r="D21" s="272">
        <v>3145522486</v>
      </c>
      <c r="E21" s="272">
        <v>117519186</v>
      </c>
      <c r="F21" s="272">
        <v>100621229807</v>
      </c>
      <c r="G21" s="272">
        <v>4118874272</v>
      </c>
      <c r="H21" s="272">
        <v>167719385416</v>
      </c>
      <c r="I21" s="217"/>
    </row>
    <row r="22" spans="1:9" ht="14.25" customHeight="1">
      <c r="A22" s="279" t="s">
        <v>944</v>
      </c>
      <c r="B22" s="280">
        <v>51712291755</v>
      </c>
      <c r="C22" s="280">
        <v>6979696455</v>
      </c>
      <c r="D22" s="280">
        <v>2215641352</v>
      </c>
      <c r="E22" s="280">
        <v>115836487</v>
      </c>
      <c r="F22" s="280">
        <v>83138373970</v>
      </c>
      <c r="G22" s="280">
        <v>3570973283</v>
      </c>
      <c r="H22" s="280">
        <v>147732813302</v>
      </c>
      <c r="I22" s="217"/>
    </row>
    <row r="23" spans="1:8" s="6" customFormat="1" ht="15.75" customHeight="1">
      <c r="A23" s="6" t="s">
        <v>945</v>
      </c>
      <c r="H23" s="25"/>
    </row>
    <row r="24" spans="1:8" s="6" customFormat="1" ht="15" customHeight="1">
      <c r="A24" s="281" t="s">
        <v>946</v>
      </c>
      <c r="B24" s="282"/>
      <c r="E24" s="25"/>
      <c r="F24" s="475">
        <v>18644694744</v>
      </c>
      <c r="G24" s="475"/>
      <c r="H24" s="25"/>
    </row>
    <row r="25" spans="1:9" s="6" customFormat="1" ht="15.75" customHeight="1">
      <c r="A25" s="283" t="s">
        <v>947</v>
      </c>
      <c r="B25" s="282"/>
      <c r="F25" s="284"/>
      <c r="G25" s="7"/>
      <c r="H25" s="25"/>
      <c r="I25" s="91"/>
    </row>
    <row r="26" spans="1:7" ht="18" customHeight="1">
      <c r="A26" s="261" t="s">
        <v>948</v>
      </c>
      <c r="B26" s="262"/>
      <c r="C26" s="263"/>
      <c r="D26" s="263"/>
      <c r="E26" s="91"/>
      <c r="F26" s="91"/>
      <c r="G26" s="76"/>
    </row>
    <row r="27" spans="1:8" ht="22.5" customHeight="1">
      <c r="A27" s="473" t="s">
        <v>922</v>
      </c>
      <c r="B27" s="471" t="s">
        <v>924</v>
      </c>
      <c r="C27" s="474" t="s">
        <v>925</v>
      </c>
      <c r="D27" s="474"/>
      <c r="E27" s="471" t="s">
        <v>926</v>
      </c>
      <c r="F27" s="471" t="s">
        <v>928</v>
      </c>
      <c r="G27" s="471" t="s">
        <v>929</v>
      </c>
      <c r="H27" s="471"/>
    </row>
    <row r="28" spans="1:8" ht="32.25" customHeight="1">
      <c r="A28" s="473"/>
      <c r="B28" s="471"/>
      <c r="C28" s="474"/>
      <c r="D28" s="474"/>
      <c r="E28" s="471"/>
      <c r="F28" s="471"/>
      <c r="G28" s="471"/>
      <c r="H28" s="471"/>
    </row>
    <row r="29" spans="1:8" ht="15" customHeight="1">
      <c r="A29" s="264" t="s">
        <v>949</v>
      </c>
      <c r="B29" s="265"/>
      <c r="C29" s="285"/>
      <c r="D29" s="286"/>
      <c r="E29" s="266"/>
      <c r="F29" s="266"/>
      <c r="G29" s="287"/>
      <c r="H29" s="288">
        <f aca="true" t="shared" si="0" ref="H29:H47">SUM(B29:G29)</f>
        <v>0</v>
      </c>
    </row>
    <row r="30" spans="1:8" ht="15" customHeight="1">
      <c r="A30" s="268" t="s">
        <v>950</v>
      </c>
      <c r="B30" s="269"/>
      <c r="C30" s="289"/>
      <c r="D30" s="290"/>
      <c r="E30" s="291"/>
      <c r="F30" s="269"/>
      <c r="G30" s="289"/>
      <c r="H30" s="290">
        <f t="shared" si="0"/>
        <v>0</v>
      </c>
    </row>
    <row r="31" spans="1:8" ht="15" customHeight="1">
      <c r="A31" s="271" t="s">
        <v>951</v>
      </c>
      <c r="B31" s="272"/>
      <c r="C31" s="292"/>
      <c r="D31" s="293"/>
      <c r="E31" s="272"/>
      <c r="F31" s="272"/>
      <c r="G31" s="294"/>
      <c r="H31" s="293">
        <f t="shared" si="0"/>
        <v>0</v>
      </c>
    </row>
    <row r="32" spans="1:8" ht="15" customHeight="1">
      <c r="A32" s="271" t="s">
        <v>952</v>
      </c>
      <c r="B32" s="272"/>
      <c r="C32" s="292"/>
      <c r="D32" s="293"/>
      <c r="E32" s="272"/>
      <c r="F32" s="272"/>
      <c r="G32" s="294"/>
      <c r="H32" s="293">
        <f t="shared" si="0"/>
        <v>0</v>
      </c>
    </row>
    <row r="33" spans="1:8" ht="15" customHeight="1">
      <c r="A33" s="271" t="s">
        <v>934</v>
      </c>
      <c r="B33" s="272"/>
      <c r="C33" s="292"/>
      <c r="D33" s="293"/>
      <c r="E33" s="272"/>
      <c r="F33" s="272"/>
      <c r="G33" s="294"/>
      <c r="H33" s="293"/>
    </row>
    <row r="34" spans="1:8" ht="15" customHeight="1">
      <c r="A34" s="271" t="s">
        <v>953</v>
      </c>
      <c r="B34" s="272"/>
      <c r="C34" s="292"/>
      <c r="D34" s="293"/>
      <c r="E34" s="272"/>
      <c r="F34" s="272"/>
      <c r="G34" s="294"/>
      <c r="H34" s="293"/>
    </row>
    <row r="35" spans="1:8" ht="15" customHeight="1">
      <c r="A35" s="271" t="s">
        <v>937</v>
      </c>
      <c r="B35" s="272"/>
      <c r="C35" s="292"/>
      <c r="D35" s="293"/>
      <c r="E35" s="272"/>
      <c r="F35" s="272"/>
      <c r="G35" s="294"/>
      <c r="H35" s="293">
        <f t="shared" si="0"/>
        <v>0</v>
      </c>
    </row>
    <row r="36" spans="1:8" ht="15" customHeight="1">
      <c r="A36" s="268" t="s">
        <v>954</v>
      </c>
      <c r="B36" s="269">
        <f aca="true" t="shared" si="1" ref="B36:G36">B30+B31+B32-B35</f>
        <v>0</v>
      </c>
      <c r="C36" s="289">
        <f t="shared" si="1"/>
        <v>0</v>
      </c>
      <c r="D36" s="290">
        <f t="shared" si="1"/>
        <v>0</v>
      </c>
      <c r="E36" s="269">
        <f t="shared" si="1"/>
        <v>0</v>
      </c>
      <c r="F36" s="269">
        <f t="shared" si="1"/>
        <v>0</v>
      </c>
      <c r="G36" s="289">
        <f t="shared" si="1"/>
        <v>0</v>
      </c>
      <c r="H36" s="290">
        <f t="shared" si="0"/>
        <v>0</v>
      </c>
    </row>
    <row r="37" spans="1:8" ht="15" customHeight="1">
      <c r="A37" s="275" t="s">
        <v>939</v>
      </c>
      <c r="B37" s="273"/>
      <c r="C37" s="294"/>
      <c r="D37" s="295"/>
      <c r="E37" s="273"/>
      <c r="F37" s="273"/>
      <c r="G37" s="294"/>
      <c r="H37" s="295">
        <f t="shared" si="0"/>
        <v>0</v>
      </c>
    </row>
    <row r="38" spans="1:8" ht="15" customHeight="1">
      <c r="A38" s="268" t="s">
        <v>950</v>
      </c>
      <c r="B38" s="272"/>
      <c r="C38" s="292"/>
      <c r="D38" s="293"/>
      <c r="E38" s="272"/>
      <c r="F38" s="272"/>
      <c r="G38" s="294"/>
      <c r="H38" s="295">
        <f t="shared" si="0"/>
        <v>0</v>
      </c>
    </row>
    <row r="39" spans="1:8" ht="15" customHeight="1">
      <c r="A39" s="271" t="s">
        <v>941</v>
      </c>
      <c r="B39" s="272"/>
      <c r="C39" s="292"/>
      <c r="D39" s="293"/>
      <c r="E39" s="272"/>
      <c r="F39" s="272"/>
      <c r="G39" s="294"/>
      <c r="H39" s="293">
        <f t="shared" si="0"/>
        <v>0</v>
      </c>
    </row>
    <row r="40" spans="1:8" ht="15" customHeight="1">
      <c r="A40" s="271" t="s">
        <v>952</v>
      </c>
      <c r="B40" s="272"/>
      <c r="C40" s="292"/>
      <c r="D40" s="293"/>
      <c r="E40" s="272"/>
      <c r="F40" s="272"/>
      <c r="G40" s="294"/>
      <c r="H40" s="293"/>
    </row>
    <row r="41" spans="1:8" ht="15" customHeight="1">
      <c r="A41" s="271" t="s">
        <v>934</v>
      </c>
      <c r="B41" s="272"/>
      <c r="C41" s="292"/>
      <c r="D41" s="293"/>
      <c r="E41" s="272"/>
      <c r="F41" s="272"/>
      <c r="G41" s="294"/>
      <c r="H41" s="293"/>
    </row>
    <row r="42" spans="1:8" ht="15" customHeight="1">
      <c r="A42" s="271" t="s">
        <v>953</v>
      </c>
      <c r="B42" s="272"/>
      <c r="C42" s="292"/>
      <c r="D42" s="293"/>
      <c r="E42" s="272"/>
      <c r="F42" s="272"/>
      <c r="G42" s="294"/>
      <c r="H42" s="293">
        <f t="shared" si="0"/>
        <v>0</v>
      </c>
    </row>
    <row r="43" spans="1:8" ht="15" customHeight="1">
      <c r="A43" s="271" t="s">
        <v>937</v>
      </c>
      <c r="B43" s="272"/>
      <c r="C43" s="292"/>
      <c r="D43" s="293"/>
      <c r="E43" s="272"/>
      <c r="F43" s="272"/>
      <c r="G43" s="294"/>
      <c r="H43" s="293">
        <f t="shared" si="0"/>
        <v>0</v>
      </c>
    </row>
    <row r="44" spans="1:8" ht="15" customHeight="1">
      <c r="A44" s="268" t="s">
        <v>954</v>
      </c>
      <c r="B44" s="269">
        <f aca="true" t="shared" si="2" ref="B44:G44">B38+B39+B42-B43</f>
        <v>0</v>
      </c>
      <c r="C44" s="289">
        <f t="shared" si="2"/>
        <v>0</v>
      </c>
      <c r="D44" s="290">
        <f t="shared" si="2"/>
        <v>0</v>
      </c>
      <c r="E44" s="269">
        <f t="shared" si="2"/>
        <v>0</v>
      </c>
      <c r="F44" s="269">
        <f t="shared" si="2"/>
        <v>0</v>
      </c>
      <c r="G44" s="289">
        <f t="shared" si="2"/>
        <v>0</v>
      </c>
      <c r="H44" s="290">
        <f t="shared" si="0"/>
        <v>0</v>
      </c>
    </row>
    <row r="45" spans="1:8" ht="15" customHeight="1">
      <c r="A45" s="275" t="s">
        <v>955</v>
      </c>
      <c r="B45" s="273"/>
      <c r="C45" s="294"/>
      <c r="D45" s="295"/>
      <c r="E45" s="273"/>
      <c r="F45" s="273"/>
      <c r="G45" s="294"/>
      <c r="H45" s="295">
        <f t="shared" si="0"/>
        <v>0</v>
      </c>
    </row>
    <row r="46" spans="1:8" ht="15" customHeight="1">
      <c r="A46" s="278" t="s">
        <v>956</v>
      </c>
      <c r="B46" s="272">
        <f aca="true" t="shared" si="3" ref="B46:G46">B30-B38</f>
        <v>0</v>
      </c>
      <c r="C46" s="292">
        <f t="shared" si="3"/>
        <v>0</v>
      </c>
      <c r="D46" s="293">
        <f t="shared" si="3"/>
        <v>0</v>
      </c>
      <c r="E46" s="272">
        <f t="shared" si="3"/>
        <v>0</v>
      </c>
      <c r="F46" s="272">
        <f t="shared" si="3"/>
        <v>0</v>
      </c>
      <c r="G46" s="292">
        <f t="shared" si="3"/>
        <v>0</v>
      </c>
      <c r="H46" s="293">
        <f t="shared" si="0"/>
        <v>0</v>
      </c>
    </row>
    <row r="47" spans="1:8" ht="15" customHeight="1">
      <c r="A47" s="279" t="s">
        <v>957</v>
      </c>
      <c r="B47" s="280">
        <f aca="true" t="shared" si="4" ref="B47:G47">B36-B44</f>
        <v>0</v>
      </c>
      <c r="C47" s="296">
        <f t="shared" si="4"/>
        <v>0</v>
      </c>
      <c r="D47" s="297">
        <f t="shared" si="4"/>
        <v>0</v>
      </c>
      <c r="E47" s="280">
        <f t="shared" si="4"/>
        <v>0</v>
      </c>
      <c r="F47" s="280">
        <f t="shared" si="4"/>
        <v>0</v>
      </c>
      <c r="G47" s="296">
        <f t="shared" si="4"/>
        <v>0</v>
      </c>
      <c r="H47" s="297">
        <f t="shared" si="0"/>
        <v>0</v>
      </c>
    </row>
    <row r="48" spans="1:8" ht="16.5" customHeight="1">
      <c r="A48" s="6" t="s">
        <v>958</v>
      </c>
      <c r="B48" s="6"/>
      <c r="C48" s="6"/>
      <c r="D48" s="6"/>
      <c r="E48" s="6"/>
      <c r="F48" s="6"/>
      <c r="G48" s="6"/>
      <c r="H48" s="6"/>
    </row>
    <row r="49" spans="1:8" ht="14.25" customHeight="1">
      <c r="A49" s="281" t="s">
        <v>959</v>
      </c>
      <c r="B49" s="282"/>
      <c r="C49" s="6"/>
      <c r="D49" s="6"/>
      <c r="E49" s="6"/>
      <c r="F49" s="6"/>
      <c r="G49" s="6"/>
      <c r="H49" s="6"/>
    </row>
    <row r="50" spans="1:8" ht="15" customHeight="1">
      <c r="A50" s="283" t="s">
        <v>960</v>
      </c>
      <c r="B50" s="282"/>
      <c r="C50" s="6"/>
      <c r="D50" s="6"/>
      <c r="E50" s="6"/>
      <c r="F50" s="6"/>
      <c r="G50" s="6"/>
      <c r="H50" s="6"/>
    </row>
    <row r="51" spans="1:7" ht="20.25" customHeight="1">
      <c r="A51" s="261" t="s">
        <v>961</v>
      </c>
      <c r="B51" s="262"/>
      <c r="C51" s="263"/>
      <c r="D51" s="263"/>
      <c r="E51" s="91"/>
      <c r="F51" s="91"/>
      <c r="G51" s="76"/>
    </row>
    <row r="52" spans="1:8" ht="38.25" customHeight="1">
      <c r="A52" s="473" t="s">
        <v>922</v>
      </c>
      <c r="B52" s="474" t="s">
        <v>962</v>
      </c>
      <c r="C52" s="471" t="s">
        <v>963</v>
      </c>
      <c r="D52" s="474" t="s">
        <v>964</v>
      </c>
      <c r="E52" s="471" t="s">
        <v>965</v>
      </c>
      <c r="F52" s="471" t="s">
        <v>928</v>
      </c>
      <c r="G52" s="471" t="s">
        <v>929</v>
      </c>
      <c r="H52" s="471"/>
    </row>
    <row r="53" spans="1:8" ht="44.25" customHeight="1">
      <c r="A53" s="473"/>
      <c r="B53" s="474"/>
      <c r="C53" s="471"/>
      <c r="D53" s="474"/>
      <c r="E53" s="471"/>
      <c r="F53" s="471"/>
      <c r="G53" s="471"/>
      <c r="H53" s="471"/>
    </row>
    <row r="54" spans="1:8" ht="23.25" customHeight="1">
      <c r="A54" s="264" t="s">
        <v>966</v>
      </c>
      <c r="B54" s="265"/>
      <c r="C54" s="266"/>
      <c r="D54" s="266"/>
      <c r="E54" s="266"/>
      <c r="F54" s="266"/>
      <c r="G54" s="287"/>
      <c r="H54" s="288">
        <f aca="true" t="shared" si="5" ref="H54:H72">SUM(B54:G54)</f>
        <v>0</v>
      </c>
    </row>
    <row r="55" spans="1:8" ht="23.25" customHeight="1">
      <c r="A55" s="268" t="s">
        <v>931</v>
      </c>
      <c r="B55" s="269">
        <v>385469000</v>
      </c>
      <c r="C55" s="269"/>
      <c r="D55" s="269"/>
      <c r="E55" s="291">
        <v>80000000</v>
      </c>
      <c r="F55" s="269"/>
      <c r="G55" s="289"/>
      <c r="H55" s="290">
        <f t="shared" si="5"/>
        <v>465469000</v>
      </c>
    </row>
    <row r="56" spans="1:8" ht="23.25" customHeight="1">
      <c r="A56" s="271" t="s">
        <v>932</v>
      </c>
      <c r="B56" s="272"/>
      <c r="C56" s="272"/>
      <c r="D56" s="272"/>
      <c r="E56" s="272"/>
      <c r="F56" s="272"/>
      <c r="G56" s="294"/>
      <c r="H56" s="293">
        <f t="shared" si="5"/>
        <v>0</v>
      </c>
    </row>
    <row r="57" spans="1:8" ht="20.25" customHeight="1">
      <c r="A57" s="271" t="s">
        <v>967</v>
      </c>
      <c r="B57" s="272"/>
      <c r="C57" s="272"/>
      <c r="D57" s="272"/>
      <c r="E57" s="272"/>
      <c r="F57" s="272"/>
      <c r="G57" s="294"/>
      <c r="H57" s="293">
        <f t="shared" si="5"/>
        <v>0</v>
      </c>
    </row>
    <row r="58" spans="1:8" ht="20.25" customHeight="1">
      <c r="A58" s="271" t="s">
        <v>968</v>
      </c>
      <c r="B58" s="272"/>
      <c r="C58" s="272"/>
      <c r="D58" s="272"/>
      <c r="E58" s="272"/>
      <c r="F58" s="272"/>
      <c r="G58" s="294"/>
      <c r="H58" s="293">
        <f t="shared" si="5"/>
        <v>0</v>
      </c>
    </row>
    <row r="59" spans="1:8" ht="20.25" customHeight="1">
      <c r="A59" s="271" t="s">
        <v>934</v>
      </c>
      <c r="B59" s="272"/>
      <c r="C59" s="272"/>
      <c r="D59" s="272"/>
      <c r="E59" s="272"/>
      <c r="F59" s="272"/>
      <c r="G59" s="294"/>
      <c r="H59" s="293">
        <f t="shared" si="5"/>
        <v>0</v>
      </c>
    </row>
    <row r="60" spans="1:8" ht="20.25" customHeight="1">
      <c r="A60" s="271" t="s">
        <v>936</v>
      </c>
      <c r="B60" s="272"/>
      <c r="C60" s="272"/>
      <c r="D60" s="272"/>
      <c r="E60" s="272"/>
      <c r="F60" s="292"/>
      <c r="G60" s="294"/>
      <c r="H60" s="293"/>
    </row>
    <row r="61" spans="1:8" ht="20.25" customHeight="1">
      <c r="A61" s="271" t="s">
        <v>937</v>
      </c>
      <c r="B61" s="272"/>
      <c r="C61" s="272"/>
      <c r="D61" s="272"/>
      <c r="E61" s="272"/>
      <c r="F61" s="292"/>
      <c r="G61" s="294"/>
      <c r="H61" s="293">
        <f t="shared" si="5"/>
        <v>0</v>
      </c>
    </row>
    <row r="62" spans="1:9" ht="20.25" customHeight="1">
      <c r="A62" s="268" t="s">
        <v>938</v>
      </c>
      <c r="B62" s="269">
        <f aca="true" t="shared" si="6" ref="B62:G62">B55+B56+B57+B58+B59-B61</f>
        <v>385469000</v>
      </c>
      <c r="C62" s="269">
        <f t="shared" si="6"/>
        <v>0</v>
      </c>
      <c r="D62" s="269">
        <f t="shared" si="6"/>
        <v>0</v>
      </c>
      <c r="E62" s="269">
        <f t="shared" si="6"/>
        <v>80000000</v>
      </c>
      <c r="F62" s="289">
        <f t="shared" si="6"/>
        <v>0</v>
      </c>
      <c r="G62" s="298">
        <f t="shared" si="6"/>
        <v>0</v>
      </c>
      <c r="H62" s="290">
        <f t="shared" si="5"/>
        <v>465469000</v>
      </c>
      <c r="I62" s="217"/>
    </row>
    <row r="63" spans="1:8" ht="20.25" customHeight="1">
      <c r="A63" s="275" t="s">
        <v>939</v>
      </c>
      <c r="B63" s="273"/>
      <c r="C63" s="273"/>
      <c r="D63" s="273"/>
      <c r="E63" s="273"/>
      <c r="F63" s="273"/>
      <c r="G63" s="294"/>
      <c r="H63" s="295">
        <f t="shared" si="5"/>
        <v>0</v>
      </c>
    </row>
    <row r="64" spans="1:8" ht="20.25" customHeight="1">
      <c r="A64" s="268" t="s">
        <v>940</v>
      </c>
      <c r="B64" s="272">
        <v>38546900</v>
      </c>
      <c r="C64" s="272">
        <v>0</v>
      </c>
      <c r="D64" s="272">
        <v>0</v>
      </c>
      <c r="E64" s="272">
        <v>72328767</v>
      </c>
      <c r="F64" s="272">
        <v>0</v>
      </c>
      <c r="G64" s="294"/>
      <c r="H64" s="290">
        <f t="shared" si="5"/>
        <v>110875667</v>
      </c>
    </row>
    <row r="65" spans="1:8" ht="20.25" customHeight="1">
      <c r="A65" s="271" t="s">
        <v>941</v>
      </c>
      <c r="B65" s="272"/>
      <c r="C65" s="272"/>
      <c r="D65" s="272"/>
      <c r="E65" s="272">
        <v>7671233</v>
      </c>
      <c r="F65" s="272"/>
      <c r="G65" s="294"/>
      <c r="H65" s="290">
        <f t="shared" si="5"/>
        <v>7671233</v>
      </c>
    </row>
    <row r="66" spans="1:8" ht="20.25" customHeight="1">
      <c r="A66" s="271" t="s">
        <v>934</v>
      </c>
      <c r="B66" s="272"/>
      <c r="C66" s="272"/>
      <c r="D66" s="272"/>
      <c r="E66" s="272"/>
      <c r="F66" s="272"/>
      <c r="G66" s="294"/>
      <c r="H66" s="290">
        <f t="shared" si="5"/>
        <v>0</v>
      </c>
    </row>
    <row r="67" spans="1:8" ht="20.25" customHeight="1">
      <c r="A67" s="271" t="s">
        <v>936</v>
      </c>
      <c r="B67" s="272"/>
      <c r="C67" s="272"/>
      <c r="D67" s="272"/>
      <c r="E67" s="272"/>
      <c r="F67" s="272"/>
      <c r="G67" s="294"/>
      <c r="H67" s="290">
        <f t="shared" si="5"/>
        <v>0</v>
      </c>
    </row>
    <row r="68" spans="1:8" ht="20.25" customHeight="1">
      <c r="A68" s="271" t="s">
        <v>937</v>
      </c>
      <c r="B68" s="272"/>
      <c r="C68" s="272"/>
      <c r="D68" s="272"/>
      <c r="E68" s="272"/>
      <c r="F68" s="272"/>
      <c r="G68" s="294"/>
      <c r="H68" s="290">
        <f t="shared" si="5"/>
        <v>0</v>
      </c>
    </row>
    <row r="69" spans="1:9" ht="23.25" customHeight="1">
      <c r="A69" s="268" t="s">
        <v>938</v>
      </c>
      <c r="B69" s="269">
        <f>B64+B65-B67-B68</f>
        <v>38546900</v>
      </c>
      <c r="C69" s="269">
        <f>C64+C65-C67-C68</f>
        <v>0</v>
      </c>
      <c r="D69" s="269">
        <f>D64+D65-D67-D68</f>
        <v>0</v>
      </c>
      <c r="E69" s="269">
        <f>E64+E65-E67-E68</f>
        <v>80000000</v>
      </c>
      <c r="F69" s="269">
        <f>F64+F65-F67-F68</f>
        <v>0</v>
      </c>
      <c r="G69" s="289"/>
      <c r="H69" s="290">
        <f t="shared" si="5"/>
        <v>118546900</v>
      </c>
      <c r="I69" s="217"/>
    </row>
    <row r="70" spans="1:8" ht="23.25" customHeight="1">
      <c r="A70" s="275" t="s">
        <v>969</v>
      </c>
      <c r="B70" s="273"/>
      <c r="C70" s="273"/>
      <c r="D70" s="273"/>
      <c r="E70" s="273"/>
      <c r="F70" s="273"/>
      <c r="G70" s="294"/>
      <c r="H70" s="295">
        <f t="shared" si="5"/>
        <v>0</v>
      </c>
    </row>
    <row r="71" spans="1:8" ht="23.25" customHeight="1">
      <c r="A71" s="278" t="s">
        <v>943</v>
      </c>
      <c r="B71" s="272">
        <f aca="true" t="shared" si="7" ref="B71:G71">B55-B64</f>
        <v>346922100</v>
      </c>
      <c r="C71" s="272">
        <f t="shared" si="7"/>
        <v>0</v>
      </c>
      <c r="D71" s="272">
        <f t="shared" si="7"/>
        <v>0</v>
      </c>
      <c r="E71" s="272">
        <f t="shared" si="7"/>
        <v>7671233</v>
      </c>
      <c r="F71" s="272">
        <f t="shared" si="7"/>
        <v>0</v>
      </c>
      <c r="G71" s="292">
        <f t="shared" si="7"/>
        <v>0</v>
      </c>
      <c r="H71" s="293">
        <f t="shared" si="5"/>
        <v>354593333</v>
      </c>
    </row>
    <row r="72" spans="1:8" ht="23.25" customHeight="1">
      <c r="A72" s="279" t="s">
        <v>944</v>
      </c>
      <c r="B72" s="280">
        <f aca="true" t="shared" si="8" ref="B72:G72">B62-B69</f>
        <v>346922100</v>
      </c>
      <c r="C72" s="280">
        <f t="shared" si="8"/>
        <v>0</v>
      </c>
      <c r="D72" s="280">
        <f t="shared" si="8"/>
        <v>0</v>
      </c>
      <c r="E72" s="280">
        <f t="shared" si="8"/>
        <v>0</v>
      </c>
      <c r="F72" s="280">
        <f t="shared" si="8"/>
        <v>0</v>
      </c>
      <c r="G72" s="296">
        <f t="shared" si="8"/>
        <v>0</v>
      </c>
      <c r="H72" s="297">
        <f t="shared" si="5"/>
        <v>346922100</v>
      </c>
    </row>
    <row r="73" spans="1:8" ht="17.25" customHeight="1">
      <c r="A73" s="299"/>
      <c r="B73" s="300"/>
      <c r="C73" s="300"/>
      <c r="D73" s="300"/>
      <c r="E73" s="300"/>
      <c r="F73" s="300"/>
      <c r="G73" s="300"/>
      <c r="H73" s="300"/>
    </row>
    <row r="74" spans="1:8" s="303" customFormat="1" ht="18.75" customHeight="1">
      <c r="A74" s="301" t="s">
        <v>970</v>
      </c>
      <c r="B74" s="302"/>
      <c r="C74" s="302"/>
      <c r="D74" s="302"/>
      <c r="E74" s="472" t="s">
        <v>971</v>
      </c>
      <c r="F74" s="472"/>
      <c r="G74" s="76"/>
      <c r="H74" s="76"/>
    </row>
    <row r="75" spans="1:9" ht="22.5" customHeight="1">
      <c r="A75" s="304" t="s">
        <v>972</v>
      </c>
      <c r="B75" s="1"/>
      <c r="C75" s="1"/>
      <c r="D75" s="1"/>
      <c r="E75" s="470">
        <v>241001676792.4472</v>
      </c>
      <c r="F75" s="470"/>
      <c r="G75" s="76"/>
      <c r="H75" s="76"/>
      <c r="I75" s="76"/>
    </row>
    <row r="76" spans="1:9" ht="20.25" customHeight="1">
      <c r="A76" s="214" t="s">
        <v>973</v>
      </c>
      <c r="E76" s="469">
        <v>240759637514.4472</v>
      </c>
      <c r="F76" s="469"/>
      <c r="G76" s="76"/>
      <c r="H76" s="76"/>
      <c r="I76" s="217">
        <f>'[1]BTHKLDTXDCB'!AH218-'[1]BTHKLDTXDCB'!AH217-'[1]BTHKLDTXDCB'!AH212-'[1]BTHKLDTXDCB'!AH201-'[1]BTHKLDTXDCB'!AH147</f>
        <v>240759637514.4472</v>
      </c>
    </row>
    <row r="77" spans="1:9" ht="20.25" customHeight="1">
      <c r="A77" s="305" t="s">
        <v>974</v>
      </c>
      <c r="E77" s="469">
        <v>41039699040</v>
      </c>
      <c r="F77" s="469"/>
      <c r="G77" s="76"/>
      <c r="H77" s="76"/>
      <c r="I77" s="217">
        <f>'[1]BTHKLDTXDCB'!AH9+'[1]BTHKLDTXDCB'!AH10</f>
        <v>41039699040</v>
      </c>
    </row>
    <row r="78" spans="1:9" ht="20.25" customHeight="1">
      <c r="A78" s="305" t="s">
        <v>975</v>
      </c>
      <c r="E78" s="469">
        <v>75058053442</v>
      </c>
      <c r="F78" s="469"/>
      <c r="G78" s="76"/>
      <c r="H78" s="76"/>
      <c r="I78" s="217">
        <f>'[1]BTHKLDTXDCB'!AH11+'[1]BTHKLDTXDCB'!AH12</f>
        <v>75058053442</v>
      </c>
    </row>
    <row r="79" spans="1:9" ht="20.25" customHeight="1">
      <c r="A79" s="305" t="s">
        <v>976</v>
      </c>
      <c r="E79" s="469">
        <v>29747694101</v>
      </c>
      <c r="F79" s="469"/>
      <c r="G79" s="76"/>
      <c r="H79" s="76"/>
      <c r="I79" s="217">
        <f>'[1]BTHKLDTXDCB'!AH13+'[1]BTHKLDTXDCB'!AH14</f>
        <v>29747694101</v>
      </c>
    </row>
    <row r="80" spans="1:9" ht="20.25" customHeight="1">
      <c r="A80" s="305" t="s">
        <v>977</v>
      </c>
      <c r="E80" s="469">
        <v>15119080339.447239</v>
      </c>
      <c r="F80" s="469"/>
      <c r="G80" s="76"/>
      <c r="H80" s="76"/>
      <c r="I80" s="217">
        <f>'[1]BTHKLDTXDCB'!AH15</f>
        <v>15119080339.447239</v>
      </c>
    </row>
    <row r="81" spans="1:9" ht="18.75">
      <c r="A81" s="306" t="s">
        <v>978</v>
      </c>
      <c r="E81" s="469">
        <v>75331214311</v>
      </c>
      <c r="F81" s="469"/>
      <c r="G81" s="76"/>
      <c r="H81" s="76"/>
      <c r="I81" s="217"/>
    </row>
    <row r="82" spans="1:9" s="6" customFormat="1" ht="18.75">
      <c r="A82" s="3" t="s">
        <v>979</v>
      </c>
      <c r="E82" s="469">
        <v>4463896281</v>
      </c>
      <c r="F82" s="469"/>
      <c r="G82" s="76"/>
      <c r="H82" s="76"/>
      <c r="I82" s="217"/>
    </row>
    <row r="84" ht="18.75">
      <c r="H84" s="76"/>
    </row>
    <row r="85" ht="18.75">
      <c r="H85" s="76"/>
    </row>
    <row r="86" ht="18.75">
      <c r="H86" s="76"/>
    </row>
    <row r="87" spans="4:8" ht="18.75">
      <c r="D87" s="468"/>
      <c r="E87" s="468"/>
      <c r="H87" s="76"/>
    </row>
    <row r="88" spans="4:8" ht="18.75">
      <c r="D88" s="468"/>
      <c r="E88" s="468"/>
      <c r="H88" s="76"/>
    </row>
    <row r="89" spans="4:8" ht="18.75">
      <c r="D89" s="468"/>
      <c r="E89" s="468"/>
      <c r="H89" s="76"/>
    </row>
    <row r="90" spans="4:8" ht="18.75">
      <c r="D90" s="468"/>
      <c r="E90" s="468"/>
      <c r="H90" s="76"/>
    </row>
    <row r="91" spans="4:8" ht="18.75">
      <c r="D91" s="468"/>
      <c r="E91" s="468"/>
      <c r="H91" s="76"/>
    </row>
    <row r="92" spans="4:8" ht="18.75">
      <c r="D92" s="468"/>
      <c r="E92" s="468"/>
      <c r="H92" s="76"/>
    </row>
  </sheetData>
  <mergeCells count="37">
    <mergeCell ref="A2:A3"/>
    <mergeCell ref="B2:B3"/>
    <mergeCell ref="C2:C3"/>
    <mergeCell ref="D2:D3"/>
    <mergeCell ref="E2:E3"/>
    <mergeCell ref="F2:F3"/>
    <mergeCell ref="G2:G3"/>
    <mergeCell ref="H2:H3"/>
    <mergeCell ref="F24:G24"/>
    <mergeCell ref="A27:A28"/>
    <mergeCell ref="B27:B28"/>
    <mergeCell ref="C27:D28"/>
    <mergeCell ref="E27:E28"/>
    <mergeCell ref="F27:F28"/>
    <mergeCell ref="G27:H28"/>
    <mergeCell ref="A52:A53"/>
    <mergeCell ref="B52:B53"/>
    <mergeCell ref="C52:C53"/>
    <mergeCell ref="D52:D53"/>
    <mergeCell ref="E52:E53"/>
    <mergeCell ref="F52:F53"/>
    <mergeCell ref="G52:H5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D91:E91"/>
    <mergeCell ref="D92:E92"/>
    <mergeCell ref="D87:E87"/>
    <mergeCell ref="D88:E88"/>
    <mergeCell ref="D89:E89"/>
    <mergeCell ref="D90:E9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B6" sqref="B6:G21"/>
    </sheetView>
  </sheetViews>
  <sheetFormatPr defaultColWidth="9.140625" defaultRowHeight="12.75"/>
  <cols>
    <col min="1" max="1" width="26.7109375" style="3" customWidth="1"/>
    <col min="2" max="2" width="19.140625" style="373" customWidth="1"/>
    <col min="3" max="3" width="18.140625" style="373" customWidth="1"/>
    <col min="4" max="4" width="16.140625" style="373" customWidth="1"/>
    <col min="5" max="5" width="17.28125" style="373" customWidth="1"/>
    <col min="6" max="6" width="18.421875" style="373" customWidth="1"/>
    <col min="7" max="7" width="18.140625" style="3" customWidth="1"/>
    <col min="8" max="8" width="27.7109375" style="3" customWidth="1"/>
    <col min="9" max="16384" width="9.140625" style="3" customWidth="1"/>
  </cols>
  <sheetData>
    <row r="1" spans="1:6" s="214" customFormat="1" ht="18">
      <c r="A1" s="307" t="s">
        <v>980</v>
      </c>
      <c r="B1" s="270"/>
      <c r="C1" s="270"/>
      <c r="D1" s="270"/>
      <c r="E1" s="270"/>
      <c r="F1" s="270"/>
    </row>
    <row r="2" spans="1:6" s="232" customFormat="1" ht="19.5" customHeight="1">
      <c r="A2" s="308" t="s">
        <v>981</v>
      </c>
      <c r="B2" s="309"/>
      <c r="C2" s="309"/>
      <c r="D2" s="309"/>
      <c r="E2" s="309"/>
      <c r="F2" s="309"/>
    </row>
    <row r="3" spans="1:7" ht="27" customHeight="1">
      <c r="A3" s="477" t="s">
        <v>922</v>
      </c>
      <c r="B3" s="476" t="s">
        <v>982</v>
      </c>
      <c r="C3" s="476" t="s">
        <v>983</v>
      </c>
      <c r="D3" s="476" t="s">
        <v>984</v>
      </c>
      <c r="E3" s="476" t="s">
        <v>985</v>
      </c>
      <c r="F3" s="476" t="s">
        <v>986</v>
      </c>
      <c r="G3" s="476" t="s">
        <v>987</v>
      </c>
    </row>
    <row r="4" spans="1:7" ht="27" customHeight="1">
      <c r="A4" s="477"/>
      <c r="B4" s="476"/>
      <c r="C4" s="476"/>
      <c r="D4" s="476"/>
      <c r="E4" s="476"/>
      <c r="F4" s="476"/>
      <c r="G4" s="476"/>
    </row>
    <row r="5" spans="1:7" ht="17.25" customHeight="1">
      <c r="A5" s="66" t="s">
        <v>1256</v>
      </c>
      <c r="B5" s="310">
        <v>1</v>
      </c>
      <c r="C5" s="310">
        <v>2</v>
      </c>
      <c r="D5" s="310">
        <v>3</v>
      </c>
      <c r="E5" s="310">
        <v>4</v>
      </c>
      <c r="F5" s="310">
        <v>5</v>
      </c>
      <c r="G5" s="310">
        <v>6</v>
      </c>
    </row>
    <row r="6" spans="1:7" ht="24" customHeight="1">
      <c r="A6" s="311" t="s">
        <v>988</v>
      </c>
      <c r="B6" s="312">
        <v>165165508625</v>
      </c>
      <c r="C6" s="312">
        <v>0</v>
      </c>
      <c r="D6" s="312">
        <v>10109023910</v>
      </c>
      <c r="E6" s="312">
        <v>65880133164</v>
      </c>
      <c r="F6" s="312">
        <v>432458903930</v>
      </c>
      <c r="G6" s="361">
        <v>0</v>
      </c>
    </row>
    <row r="7" spans="1:7" ht="20.25" customHeight="1">
      <c r="A7" s="362" t="s">
        <v>989</v>
      </c>
      <c r="B7" s="363">
        <v>470153927840</v>
      </c>
      <c r="C7" s="363"/>
      <c r="D7" s="363"/>
      <c r="E7" s="363"/>
      <c r="F7" s="363">
        <v>32586148337</v>
      </c>
      <c r="G7" s="364"/>
    </row>
    <row r="8" spans="1:7" ht="20.25" customHeight="1">
      <c r="A8" s="365" t="s">
        <v>990</v>
      </c>
      <c r="B8" s="363"/>
      <c r="C8" s="363"/>
      <c r="D8" s="363"/>
      <c r="E8" s="363">
        <v>15630955320</v>
      </c>
      <c r="F8" s="363">
        <v>117444000000</v>
      </c>
      <c r="G8" s="364">
        <v>156309553204</v>
      </c>
    </row>
    <row r="9" spans="1:7" ht="20.25" customHeight="1">
      <c r="A9" s="365" t="s">
        <v>934</v>
      </c>
      <c r="B9" s="363"/>
      <c r="C9" s="363"/>
      <c r="D9" s="363"/>
      <c r="E9" s="363"/>
      <c r="F9" s="363"/>
      <c r="G9" s="366"/>
    </row>
    <row r="10" spans="1:7" ht="20.25" customHeight="1">
      <c r="A10" s="365" t="s">
        <v>991</v>
      </c>
      <c r="B10" s="363"/>
      <c r="C10" s="363"/>
      <c r="D10" s="363">
        <v>10109023910</v>
      </c>
      <c r="E10" s="363"/>
      <c r="F10" s="363">
        <v>432458903930</v>
      </c>
      <c r="G10" s="366"/>
    </row>
    <row r="11" spans="1:7" ht="20.25" customHeight="1">
      <c r="A11" s="365" t="s">
        <v>992</v>
      </c>
      <c r="B11" s="363"/>
      <c r="C11" s="363"/>
      <c r="D11" s="363"/>
      <c r="E11" s="363"/>
      <c r="F11" s="363"/>
      <c r="G11" s="366"/>
    </row>
    <row r="12" spans="1:7" ht="20.25" customHeight="1">
      <c r="A12" s="365" t="s">
        <v>937</v>
      </c>
      <c r="B12" s="363"/>
      <c r="C12" s="363"/>
      <c r="D12" s="363"/>
      <c r="E12" s="363">
        <v>1563095532</v>
      </c>
      <c r="F12" s="363"/>
      <c r="G12" s="364">
        <v>156309553204</v>
      </c>
    </row>
    <row r="13" spans="1:7" ht="20.25" customHeight="1">
      <c r="A13" s="314" t="s">
        <v>993</v>
      </c>
      <c r="B13" s="315">
        <v>635319436465</v>
      </c>
      <c r="C13" s="315">
        <v>0</v>
      </c>
      <c r="D13" s="315">
        <v>0</v>
      </c>
      <c r="E13" s="315">
        <v>79947992952</v>
      </c>
      <c r="F13" s="315">
        <v>150030148337</v>
      </c>
      <c r="G13" s="315">
        <v>0</v>
      </c>
    </row>
    <row r="14" spans="1:7" ht="20.25" customHeight="1">
      <c r="A14" s="314" t="s">
        <v>994</v>
      </c>
      <c r="B14" s="315">
        <v>635319436465</v>
      </c>
      <c r="C14" s="315">
        <v>0</v>
      </c>
      <c r="D14" s="315">
        <v>0</v>
      </c>
      <c r="E14" s="315">
        <v>79947992952</v>
      </c>
      <c r="F14" s="315">
        <v>150030148337</v>
      </c>
      <c r="G14" s="315">
        <v>0</v>
      </c>
    </row>
    <row r="15" spans="1:7" ht="20.25" customHeight="1">
      <c r="A15" s="365" t="s">
        <v>995</v>
      </c>
      <c r="B15" s="367"/>
      <c r="C15" s="367"/>
      <c r="D15" s="367"/>
      <c r="E15" s="367"/>
      <c r="F15" s="367">
        <v>183511000000</v>
      </c>
      <c r="G15" s="368"/>
    </row>
    <row r="16" spans="1:7" ht="20.25" customHeight="1">
      <c r="A16" s="365" t="s">
        <v>996</v>
      </c>
      <c r="B16" s="367"/>
      <c r="C16" s="367"/>
      <c r="D16" s="367"/>
      <c r="E16" s="367"/>
      <c r="F16" s="367"/>
      <c r="G16" s="369">
        <v>53670211759</v>
      </c>
    </row>
    <row r="17" spans="1:7" ht="20.25" customHeight="1">
      <c r="A17" s="365" t="s">
        <v>934</v>
      </c>
      <c r="B17" s="367"/>
      <c r="C17" s="367"/>
      <c r="D17" s="367">
        <v>86527386932</v>
      </c>
      <c r="E17" s="367"/>
      <c r="F17" s="367"/>
      <c r="G17" s="370"/>
    </row>
    <row r="18" spans="1:7" ht="20.25" customHeight="1">
      <c r="A18" s="365" t="s">
        <v>997</v>
      </c>
      <c r="B18" s="367"/>
      <c r="C18" s="367"/>
      <c r="D18" s="367"/>
      <c r="E18" s="367"/>
      <c r="F18" s="367"/>
      <c r="G18" s="370"/>
    </row>
    <row r="19" spans="1:7" ht="20.25" customHeight="1">
      <c r="A19" s="365" t="s">
        <v>998</v>
      </c>
      <c r="B19" s="367"/>
      <c r="C19" s="367"/>
      <c r="D19" s="367"/>
      <c r="E19" s="367"/>
      <c r="F19" s="367"/>
      <c r="G19" s="370"/>
    </row>
    <row r="20" spans="1:7" ht="20.25" customHeight="1">
      <c r="A20" s="365" t="s">
        <v>999</v>
      </c>
      <c r="B20" s="367"/>
      <c r="C20" s="367"/>
      <c r="D20" s="367">
        <v>657939398</v>
      </c>
      <c r="E20" s="367">
        <v>79947992952</v>
      </c>
      <c r="F20" s="367"/>
      <c r="G20" s="368">
        <v>53643489783</v>
      </c>
    </row>
    <row r="21" spans="1:7" ht="22.5" customHeight="1">
      <c r="A21" s="317" t="s">
        <v>1000</v>
      </c>
      <c r="B21" s="318">
        <v>635319436465</v>
      </c>
      <c r="C21" s="318">
        <v>0</v>
      </c>
      <c r="D21" s="318">
        <v>85869447534</v>
      </c>
      <c r="E21" s="318">
        <v>0</v>
      </c>
      <c r="F21" s="318">
        <v>333541148337</v>
      </c>
      <c r="G21" s="318">
        <v>26721976</v>
      </c>
    </row>
    <row r="22" spans="1:6" s="232" customFormat="1" ht="22.5" customHeight="1">
      <c r="A22" s="319"/>
      <c r="B22" s="309"/>
      <c r="C22" s="320"/>
      <c r="D22" s="321"/>
      <c r="E22" s="321"/>
      <c r="F22" s="321"/>
    </row>
    <row r="23" spans="1:4" ht="18.75">
      <c r="A23" s="371"/>
      <c r="B23" s="372"/>
      <c r="C23" s="322"/>
      <c r="D23" s="372"/>
    </row>
    <row r="24" spans="1:4" ht="18.75">
      <c r="A24" s="371"/>
      <c r="C24" s="322"/>
      <c r="D24" s="372"/>
    </row>
    <row r="25" spans="1:4" ht="18.75">
      <c r="A25" s="8"/>
      <c r="B25" s="372"/>
      <c r="C25" s="322"/>
      <c r="D25" s="372"/>
    </row>
    <row r="26" spans="1:4" ht="18">
      <c r="A26" s="319"/>
      <c r="D26" s="372"/>
    </row>
    <row r="27" spans="1:4" ht="18">
      <c r="A27" s="319"/>
      <c r="D27" s="372"/>
    </row>
    <row r="28" ht="15.75">
      <c r="D28" s="372"/>
    </row>
    <row r="29" ht="15.75">
      <c r="D29" s="372"/>
    </row>
    <row r="30" ht="15.75">
      <c r="D30" s="372"/>
    </row>
    <row r="31" ht="15.75">
      <c r="D31" s="372"/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2">
      <selection activeCell="E46" sqref="E46"/>
    </sheetView>
  </sheetViews>
  <sheetFormatPr defaultColWidth="9.140625" defaultRowHeight="12.75"/>
  <cols>
    <col min="9" max="9" width="17.57421875" style="0" customWidth="1"/>
    <col min="10" max="10" width="19.7109375" style="0" customWidth="1"/>
  </cols>
  <sheetData>
    <row r="1" spans="1:10" ht="18.75">
      <c r="A1" s="1" t="s">
        <v>1048</v>
      </c>
      <c r="B1" s="217"/>
      <c r="C1" s="217"/>
      <c r="D1" s="217"/>
      <c r="E1" s="217"/>
      <c r="F1" s="217"/>
      <c r="G1" s="323"/>
      <c r="H1" s="323"/>
      <c r="I1" s="217"/>
      <c r="J1" s="324" t="s">
        <v>1001</v>
      </c>
    </row>
    <row r="2" spans="1:10" ht="18.75">
      <c r="A2" s="325" t="s">
        <v>1002</v>
      </c>
      <c r="B2" s="217"/>
      <c r="C2" s="217"/>
      <c r="D2" s="217"/>
      <c r="E2" s="217"/>
      <c r="F2" s="217"/>
      <c r="G2" s="323"/>
      <c r="H2" s="323"/>
      <c r="I2" s="217"/>
      <c r="J2" s="217"/>
    </row>
    <row r="3" spans="1:10" ht="12.75">
      <c r="A3" s="217"/>
      <c r="B3" s="217"/>
      <c r="C3" s="217"/>
      <c r="D3" s="217"/>
      <c r="E3" s="217"/>
      <c r="F3" s="217"/>
      <c r="G3" s="323"/>
      <c r="H3" s="323"/>
      <c r="I3" s="217"/>
      <c r="J3" s="217"/>
    </row>
    <row r="4" spans="1:10" ht="24.75">
      <c r="A4" s="487" t="s">
        <v>1003</v>
      </c>
      <c r="B4" s="487"/>
      <c r="C4" s="487"/>
      <c r="D4" s="487"/>
      <c r="E4" s="487"/>
      <c r="F4" s="487"/>
      <c r="G4" s="487"/>
      <c r="H4" s="487"/>
      <c r="I4" s="487"/>
      <c r="J4" s="487"/>
    </row>
    <row r="5" spans="1:10" ht="24.75">
      <c r="A5" s="487" t="s">
        <v>1004</v>
      </c>
      <c r="B5" s="487"/>
      <c r="C5" s="487"/>
      <c r="D5" s="487"/>
      <c r="E5" s="487"/>
      <c r="F5" s="487"/>
      <c r="G5" s="487"/>
      <c r="H5" s="487"/>
      <c r="I5" s="487"/>
      <c r="J5" s="487"/>
    </row>
    <row r="6" spans="1:10" ht="18">
      <c r="A6" s="217"/>
      <c r="B6" s="217"/>
      <c r="C6" s="217"/>
      <c r="D6" s="217"/>
      <c r="E6" s="217"/>
      <c r="F6" s="217"/>
      <c r="G6" s="323"/>
      <c r="H6" s="323"/>
      <c r="I6" s="488" t="s">
        <v>1053</v>
      </c>
      <c r="J6" s="488"/>
    </row>
    <row r="7" spans="1:10" ht="37.5">
      <c r="A7" s="489" t="s">
        <v>1180</v>
      </c>
      <c r="B7" s="489"/>
      <c r="C7" s="489"/>
      <c r="D7" s="489"/>
      <c r="E7" s="489"/>
      <c r="F7" s="489"/>
      <c r="G7" s="326" t="s">
        <v>1055</v>
      </c>
      <c r="H7" s="327" t="s">
        <v>1056</v>
      </c>
      <c r="I7" s="328" t="s">
        <v>1194</v>
      </c>
      <c r="J7" s="326" t="s">
        <v>1195</v>
      </c>
    </row>
    <row r="8" spans="1:10" ht="18.75">
      <c r="A8" s="485">
        <v>1</v>
      </c>
      <c r="B8" s="485"/>
      <c r="C8" s="485"/>
      <c r="D8" s="485"/>
      <c r="E8" s="485"/>
      <c r="F8" s="485"/>
      <c r="G8" s="310">
        <v>2</v>
      </c>
      <c r="H8" s="310">
        <v>3</v>
      </c>
      <c r="I8" s="310">
        <v>4</v>
      </c>
      <c r="J8" s="310">
        <v>5</v>
      </c>
    </row>
    <row r="9" spans="1:10" ht="17.25">
      <c r="A9" s="486" t="s">
        <v>1005</v>
      </c>
      <c r="B9" s="486"/>
      <c r="C9" s="486"/>
      <c r="D9" s="486"/>
      <c r="E9" s="486"/>
      <c r="F9" s="486"/>
      <c r="G9" s="329"/>
      <c r="H9" s="329"/>
      <c r="I9" s="330"/>
      <c r="J9" s="330"/>
    </row>
    <row r="10" spans="1:10" ht="18">
      <c r="A10" s="482" t="s">
        <v>1006</v>
      </c>
      <c r="B10" s="482"/>
      <c r="C10" s="482"/>
      <c r="D10" s="482"/>
      <c r="E10" s="482"/>
      <c r="F10" s="482"/>
      <c r="G10" s="331" t="s">
        <v>1198</v>
      </c>
      <c r="H10" s="331"/>
      <c r="I10" s="316">
        <f>387052963257+6300000000</f>
        <v>393352963257</v>
      </c>
      <c r="J10" s="313">
        <v>513750032916</v>
      </c>
    </row>
    <row r="11" spans="1:10" ht="18">
      <c r="A11" s="482" t="s">
        <v>1007</v>
      </c>
      <c r="B11" s="482"/>
      <c r="C11" s="482"/>
      <c r="D11" s="482"/>
      <c r="E11" s="482"/>
      <c r="F11" s="482"/>
      <c r="G11" s="331" t="s">
        <v>1201</v>
      </c>
      <c r="H11" s="331"/>
      <c r="I11" s="332">
        <f>-97460241049+19100245204</f>
        <v>-78359995845</v>
      </c>
      <c r="J11" s="332">
        <f>-102620324135</f>
        <v>-102620324135</v>
      </c>
    </row>
    <row r="12" spans="1:10" ht="18">
      <c r="A12" s="482" t="s">
        <v>1008</v>
      </c>
      <c r="B12" s="482"/>
      <c r="C12" s="482"/>
      <c r="D12" s="482"/>
      <c r="E12" s="482"/>
      <c r="F12" s="482"/>
      <c r="G12" s="331" t="s">
        <v>1009</v>
      </c>
      <c r="H12" s="331"/>
      <c r="I12" s="332">
        <f>-219775965929+17911911790</f>
        <v>-201864054139</v>
      </c>
      <c r="J12" s="332">
        <f>-278183331922</f>
        <v>-278183331922</v>
      </c>
    </row>
    <row r="13" spans="1:10" ht="18">
      <c r="A13" s="482" t="s">
        <v>1010</v>
      </c>
      <c r="B13" s="482"/>
      <c r="C13" s="482"/>
      <c r="D13" s="482"/>
      <c r="E13" s="482"/>
      <c r="F13" s="482"/>
      <c r="G13" s="331" t="s">
        <v>1011</v>
      </c>
      <c r="H13" s="331"/>
      <c r="I13" s="332">
        <f>-12003098892</f>
        <v>-12003098892</v>
      </c>
      <c r="J13" s="332">
        <f>-7691562410</f>
        <v>-7691562410</v>
      </c>
    </row>
    <row r="14" spans="1:10" ht="18">
      <c r="A14" s="482" t="s">
        <v>1012</v>
      </c>
      <c r="B14" s="482"/>
      <c r="C14" s="482"/>
      <c r="D14" s="482"/>
      <c r="E14" s="482"/>
      <c r="F14" s="482"/>
      <c r="G14" s="331" t="s">
        <v>1013</v>
      </c>
      <c r="H14" s="331"/>
      <c r="I14" s="332">
        <f>-60746045801</f>
        <v>-60746045801</v>
      </c>
      <c r="J14" s="332">
        <f>-37794005684</f>
        <v>-37794005684</v>
      </c>
    </row>
    <row r="15" spans="1:10" ht="18">
      <c r="A15" s="482" t="s">
        <v>1014</v>
      </c>
      <c r="B15" s="482"/>
      <c r="C15" s="482"/>
      <c r="D15" s="482"/>
      <c r="E15" s="482"/>
      <c r="F15" s="482"/>
      <c r="G15" s="331" t="s">
        <v>1015</v>
      </c>
      <c r="H15" s="331"/>
      <c r="I15" s="316">
        <v>227024708617</v>
      </c>
      <c r="J15" s="316">
        <v>123896360382</v>
      </c>
    </row>
    <row r="16" spans="1:10" ht="18">
      <c r="A16" s="482" t="s">
        <v>1016</v>
      </c>
      <c r="B16" s="482"/>
      <c r="C16" s="482"/>
      <c r="D16" s="482"/>
      <c r="E16" s="482"/>
      <c r="F16" s="482"/>
      <c r="G16" s="331" t="s">
        <v>1017</v>
      </c>
      <c r="H16" s="331"/>
      <c r="I16" s="333">
        <f>-282942924416</f>
        <v>-282942924416</v>
      </c>
      <c r="J16" s="334">
        <f>-120057322124</f>
        <v>-120057322124</v>
      </c>
    </row>
    <row r="17" spans="1:10" ht="18.75">
      <c r="A17" s="483" t="s">
        <v>1018</v>
      </c>
      <c r="B17" s="483"/>
      <c r="C17" s="483"/>
      <c r="D17" s="483"/>
      <c r="E17" s="483"/>
      <c r="F17" s="483"/>
      <c r="G17" s="335">
        <v>20</v>
      </c>
      <c r="H17" s="335"/>
      <c r="I17" s="336">
        <f>SUM(I10:I16)</f>
        <v>-15538447219</v>
      </c>
      <c r="J17" s="337">
        <f>SUM(J10:J16)</f>
        <v>91299847023</v>
      </c>
    </row>
    <row r="18" spans="1:10" ht="17.25">
      <c r="A18" s="484" t="s">
        <v>1019</v>
      </c>
      <c r="B18" s="484"/>
      <c r="C18" s="484"/>
      <c r="D18" s="484"/>
      <c r="E18" s="484"/>
      <c r="F18" s="484"/>
      <c r="G18" s="331"/>
      <c r="H18" s="331"/>
      <c r="I18" s="316"/>
      <c r="J18" s="316"/>
    </row>
    <row r="19" spans="1:10" ht="18">
      <c r="A19" s="482" t="s">
        <v>1020</v>
      </c>
      <c r="B19" s="482"/>
      <c r="C19" s="482"/>
      <c r="D19" s="482"/>
      <c r="E19" s="482"/>
      <c r="F19" s="482"/>
      <c r="G19" s="331">
        <v>21</v>
      </c>
      <c r="H19" s="331"/>
      <c r="I19" s="332">
        <f>-19200066734-17911911790-19100245204</f>
        <v>-56212223728</v>
      </c>
      <c r="J19" s="332">
        <f>-78829448299</f>
        <v>-78829448299</v>
      </c>
    </row>
    <row r="20" spans="1:10" ht="18">
      <c r="A20" s="482" t="s">
        <v>1021</v>
      </c>
      <c r="B20" s="482"/>
      <c r="C20" s="482"/>
      <c r="D20" s="482"/>
      <c r="E20" s="482"/>
      <c r="F20" s="482"/>
      <c r="G20" s="331">
        <v>22</v>
      </c>
      <c r="H20" s="331"/>
      <c r="I20" s="338">
        <f>180000000+1906410167+2208000000+2606500000+5985830000</f>
        <v>12886740167</v>
      </c>
      <c r="J20" s="332">
        <v>1102953222</v>
      </c>
    </row>
    <row r="21" spans="1:10" ht="18">
      <c r="A21" s="482" t="s">
        <v>1022</v>
      </c>
      <c r="B21" s="482"/>
      <c r="C21" s="482"/>
      <c r="D21" s="482"/>
      <c r="E21" s="482"/>
      <c r="F21" s="482"/>
      <c r="G21" s="331">
        <v>23</v>
      </c>
      <c r="H21" s="331"/>
      <c r="I21" s="332">
        <f>-147730000000</f>
        <v>-147730000000</v>
      </c>
      <c r="J21" s="332">
        <f>-351571226800</f>
        <v>-351571226800</v>
      </c>
    </row>
    <row r="22" spans="1:10" ht="18">
      <c r="A22" s="482" t="s">
        <v>1023</v>
      </c>
      <c r="B22" s="482"/>
      <c r="C22" s="482"/>
      <c r="D22" s="482"/>
      <c r="E22" s="482"/>
      <c r="F22" s="482"/>
      <c r="G22" s="331">
        <v>24</v>
      </c>
      <c r="H22" s="331"/>
      <c r="I22" s="339">
        <v>146306385019</v>
      </c>
      <c r="J22" s="334">
        <v>375949904800</v>
      </c>
    </row>
    <row r="23" spans="1:10" ht="18">
      <c r="A23" s="482" t="s">
        <v>1024</v>
      </c>
      <c r="B23" s="482"/>
      <c r="C23" s="482"/>
      <c r="D23" s="482"/>
      <c r="E23" s="482"/>
      <c r="F23" s="482"/>
      <c r="G23" s="331">
        <v>25</v>
      </c>
      <c r="H23" s="331"/>
      <c r="I23" s="332">
        <f>-189000000000</f>
        <v>-189000000000</v>
      </c>
      <c r="J23" s="332">
        <f>-125743050000</f>
        <v>-125743050000</v>
      </c>
    </row>
    <row r="24" spans="1:10" ht="18">
      <c r="A24" s="482" t="s">
        <v>1025</v>
      </c>
      <c r="B24" s="482"/>
      <c r="C24" s="482"/>
      <c r="D24" s="482"/>
      <c r="E24" s="482"/>
      <c r="F24" s="482"/>
      <c r="G24" s="331">
        <v>26</v>
      </c>
      <c r="H24" s="331"/>
      <c r="I24" s="340">
        <v>7361800000</v>
      </c>
      <c r="J24" s="316">
        <v>5356075556</v>
      </c>
    </row>
    <row r="25" spans="1:10" ht="18">
      <c r="A25" s="482" t="s">
        <v>1026</v>
      </c>
      <c r="B25" s="482"/>
      <c r="C25" s="482"/>
      <c r="D25" s="482"/>
      <c r="E25" s="482"/>
      <c r="F25" s="482"/>
      <c r="G25" s="331">
        <v>27</v>
      </c>
      <c r="H25" s="331"/>
      <c r="I25" s="343">
        <f>7206415657+3142380659+1563220328</f>
        <v>11912016644</v>
      </c>
      <c r="J25" s="316">
        <v>24119071917</v>
      </c>
    </row>
    <row r="26" spans="1:10" ht="18.75">
      <c r="A26" s="483" t="s">
        <v>1027</v>
      </c>
      <c r="B26" s="483"/>
      <c r="C26" s="483"/>
      <c r="D26" s="483"/>
      <c r="E26" s="483"/>
      <c r="F26" s="483"/>
      <c r="G26" s="335">
        <v>30</v>
      </c>
      <c r="H26" s="335"/>
      <c r="I26" s="344">
        <f>SUM(I19:I25)</f>
        <v>-214475281898</v>
      </c>
      <c r="J26" s="344">
        <f>SUM(J19:J25)</f>
        <v>-149615719604</v>
      </c>
    </row>
    <row r="27" spans="1:10" ht="17.25">
      <c r="A27" s="484" t="s">
        <v>1028</v>
      </c>
      <c r="B27" s="484"/>
      <c r="C27" s="484"/>
      <c r="D27" s="484"/>
      <c r="E27" s="484"/>
      <c r="F27" s="484"/>
      <c r="G27" s="331"/>
      <c r="H27" s="331"/>
      <c r="I27" s="316"/>
      <c r="J27" s="316"/>
    </row>
    <row r="28" spans="1:10" ht="18">
      <c r="A28" s="482" t="s">
        <v>1029</v>
      </c>
      <c r="B28" s="482"/>
      <c r="C28" s="482"/>
      <c r="D28" s="482"/>
      <c r="E28" s="482"/>
      <c r="F28" s="482"/>
      <c r="G28" s="331">
        <v>31</v>
      </c>
      <c r="H28" s="331"/>
      <c r="I28" s="339">
        <v>183511000000</v>
      </c>
      <c r="J28" s="316">
        <v>60172148337</v>
      </c>
    </row>
    <row r="29" spans="1:10" ht="18">
      <c r="A29" s="482" t="s">
        <v>1030</v>
      </c>
      <c r="B29" s="482"/>
      <c r="C29" s="482"/>
      <c r="D29" s="482"/>
      <c r="E29" s="482"/>
      <c r="F29" s="482"/>
      <c r="G29" s="331">
        <v>32</v>
      </c>
      <c r="H29" s="331"/>
      <c r="I29" s="332"/>
      <c r="J29" s="316"/>
    </row>
    <row r="30" spans="1:10" ht="18">
      <c r="A30" s="482" t="s">
        <v>1031</v>
      </c>
      <c r="B30" s="482"/>
      <c r="C30" s="482"/>
      <c r="D30" s="482"/>
      <c r="E30" s="482"/>
      <c r="F30" s="482"/>
      <c r="G30" s="331"/>
      <c r="H30" s="331"/>
      <c r="I30" s="332">
        <v>0</v>
      </c>
      <c r="J30" s="316">
        <v>0</v>
      </c>
    </row>
    <row r="31" spans="1:10" ht="18">
      <c r="A31" s="482" t="s">
        <v>1032</v>
      </c>
      <c r="B31" s="482"/>
      <c r="C31" s="482"/>
      <c r="D31" s="482"/>
      <c r="E31" s="482"/>
      <c r="F31" s="482"/>
      <c r="G31" s="331">
        <v>33</v>
      </c>
      <c r="H31" s="331"/>
      <c r="I31" s="332">
        <v>305874671581</v>
      </c>
      <c r="J31" s="316">
        <v>102981690000</v>
      </c>
    </row>
    <row r="32" spans="1:10" ht="18">
      <c r="A32" s="482" t="s">
        <v>1033</v>
      </c>
      <c r="B32" s="482"/>
      <c r="C32" s="482"/>
      <c r="D32" s="482"/>
      <c r="E32" s="482"/>
      <c r="F32" s="482"/>
      <c r="G32" s="331">
        <v>34</v>
      </c>
      <c r="H32" s="331"/>
      <c r="I32" s="332">
        <f>-266727772109</f>
        <v>-266727772109</v>
      </c>
      <c r="J32" s="332">
        <f>-54425259622</f>
        <v>-54425259622</v>
      </c>
    </row>
    <row r="33" spans="1:10" ht="18">
      <c r="A33" s="482" t="s">
        <v>1034</v>
      </c>
      <c r="B33" s="482"/>
      <c r="C33" s="482"/>
      <c r="D33" s="482"/>
      <c r="E33" s="482"/>
      <c r="F33" s="482"/>
      <c r="G33" s="331">
        <v>35</v>
      </c>
      <c r="H33" s="331"/>
      <c r="I33" s="345"/>
      <c r="J33" s="334"/>
    </row>
    <row r="34" spans="1:10" ht="18">
      <c r="A34" s="482" t="s">
        <v>1035</v>
      </c>
      <c r="B34" s="482"/>
      <c r="C34" s="482"/>
      <c r="D34" s="482"/>
      <c r="E34" s="482"/>
      <c r="F34" s="482"/>
      <c r="G34" s="331">
        <v>36</v>
      </c>
      <c r="H34" s="331"/>
      <c r="I34" s="332">
        <f>-3465690215</f>
        <v>-3465690215</v>
      </c>
      <c r="J34" s="332">
        <f>-41172148337</f>
        <v>-41172148337</v>
      </c>
    </row>
    <row r="35" spans="1:10" ht="18.75">
      <c r="A35" s="479" t="s">
        <v>1036</v>
      </c>
      <c r="B35" s="479"/>
      <c r="C35" s="479"/>
      <c r="D35" s="479"/>
      <c r="E35" s="479"/>
      <c r="F35" s="479"/>
      <c r="G35" s="335">
        <v>40</v>
      </c>
      <c r="H35" s="335"/>
      <c r="I35" s="346">
        <f>SUM(I28:I34)</f>
        <v>219192209257</v>
      </c>
      <c r="J35" s="337">
        <f>SUM(J28:J34)</f>
        <v>67556430378</v>
      </c>
    </row>
    <row r="36" spans="1:10" ht="18.75">
      <c r="A36" s="479" t="s">
        <v>1037</v>
      </c>
      <c r="B36" s="479"/>
      <c r="C36" s="479"/>
      <c r="D36" s="479"/>
      <c r="E36" s="479"/>
      <c r="F36" s="479"/>
      <c r="G36" s="335">
        <v>50</v>
      </c>
      <c r="H36" s="335"/>
      <c r="I36" s="346">
        <f>I17+I26+I35</f>
        <v>-10821519860</v>
      </c>
      <c r="J36" s="344">
        <f>J17+J26+J35</f>
        <v>9240557797</v>
      </c>
    </row>
    <row r="37" spans="1:10" ht="18.75">
      <c r="A37" s="479" t="s">
        <v>1038</v>
      </c>
      <c r="B37" s="479"/>
      <c r="C37" s="479"/>
      <c r="D37" s="479"/>
      <c r="E37" s="479"/>
      <c r="F37" s="479"/>
      <c r="G37" s="335">
        <v>60</v>
      </c>
      <c r="H37" s="335"/>
      <c r="I37" s="346">
        <v>15850799412</v>
      </c>
      <c r="J37" s="347">
        <v>6630509236</v>
      </c>
    </row>
    <row r="38" spans="1:10" ht="18">
      <c r="A38" s="480" t="s">
        <v>1039</v>
      </c>
      <c r="B38" s="480"/>
      <c r="C38" s="480"/>
      <c r="D38" s="480"/>
      <c r="E38" s="480"/>
      <c r="F38" s="480"/>
      <c r="G38" s="348">
        <v>61</v>
      </c>
      <c r="H38" s="348"/>
      <c r="I38" s="332">
        <v>3311772</v>
      </c>
      <c r="J38" s="332">
        <f>-20267621</f>
        <v>-20267621</v>
      </c>
    </row>
    <row r="39" spans="1:10" ht="18.75">
      <c r="A39" s="481" t="s">
        <v>1040</v>
      </c>
      <c r="B39" s="481"/>
      <c r="C39" s="481"/>
      <c r="D39" s="481"/>
      <c r="E39" s="481"/>
      <c r="F39" s="481"/>
      <c r="G39" s="349">
        <v>70</v>
      </c>
      <c r="H39" s="350" t="s">
        <v>1041</v>
      </c>
      <c r="I39" s="351">
        <f>I36+I37+I38</f>
        <v>5032591324</v>
      </c>
      <c r="J39" s="351">
        <f>J36+J37+J38</f>
        <v>15850799412</v>
      </c>
    </row>
    <row r="40" spans="1:10" ht="18.75">
      <c r="A40" s="352"/>
      <c r="B40" s="353"/>
      <c r="C40" s="353"/>
      <c r="D40" s="353"/>
      <c r="E40" s="353"/>
      <c r="F40" s="353"/>
      <c r="G40" s="354"/>
      <c r="H40" s="355"/>
      <c r="I40" s="356"/>
      <c r="J40" s="356"/>
    </row>
    <row r="41" spans="1:10" ht="18">
      <c r="A41" s="217"/>
      <c r="B41" s="217"/>
      <c r="C41" s="217"/>
      <c r="D41" s="217"/>
      <c r="E41" s="217"/>
      <c r="F41" s="478" t="s">
        <v>1042</v>
      </c>
      <c r="G41" s="478"/>
      <c r="H41" s="478"/>
      <c r="I41" s="478"/>
      <c r="J41" s="478"/>
    </row>
    <row r="42" spans="1:10" ht="18.75">
      <c r="A42" s="357" t="s">
        <v>1043</v>
      </c>
      <c r="B42" s="76"/>
      <c r="C42" s="76"/>
      <c r="D42" s="358" t="s">
        <v>1044</v>
      </c>
      <c r="E42" s="76"/>
      <c r="F42" s="217"/>
      <c r="G42" s="323"/>
      <c r="H42" s="323"/>
      <c r="I42" s="358" t="s">
        <v>1045</v>
      </c>
      <c r="J42" s="359"/>
    </row>
    <row r="43" spans="1:10" ht="12.75">
      <c r="A43" s="217"/>
      <c r="B43" s="217"/>
      <c r="C43" s="217"/>
      <c r="D43" s="217"/>
      <c r="E43" s="217"/>
      <c r="F43" s="217"/>
      <c r="G43" s="323"/>
      <c r="H43" s="323"/>
      <c r="I43" s="217"/>
      <c r="J43" s="217"/>
    </row>
    <row r="44" spans="1:10" ht="12.75">
      <c r="A44" s="217"/>
      <c r="B44" s="217"/>
      <c r="C44" s="217"/>
      <c r="D44" s="217"/>
      <c r="E44" s="217"/>
      <c r="F44" s="217"/>
      <c r="G44" s="323"/>
      <c r="H44" s="323"/>
      <c r="I44" s="217"/>
      <c r="J44" s="217"/>
    </row>
    <row r="45" spans="1:10" ht="18.75">
      <c r="A45" s="1"/>
      <c r="B45" s="217"/>
      <c r="C45" s="217"/>
      <c r="D45" s="217"/>
      <c r="E45" s="217"/>
      <c r="F45" s="217"/>
      <c r="G45" s="323"/>
      <c r="H45" s="323"/>
      <c r="I45" s="360"/>
      <c r="J45" s="217"/>
    </row>
    <row r="46" spans="1:10" ht="12.75">
      <c r="A46" s="217"/>
      <c r="B46" s="217"/>
      <c r="C46" s="217"/>
      <c r="D46" s="217"/>
      <c r="E46" s="217"/>
      <c r="F46" s="217"/>
      <c r="G46" s="323"/>
      <c r="H46" s="323" t="s">
        <v>1046</v>
      </c>
      <c r="I46" s="245"/>
      <c r="J46" s="217"/>
    </row>
    <row r="47" spans="1:10" ht="12.75">
      <c r="A47" s="217"/>
      <c r="B47" s="217"/>
      <c r="C47" s="217"/>
      <c r="D47" s="217"/>
      <c r="E47" s="217"/>
      <c r="F47" s="217"/>
      <c r="G47" s="323"/>
      <c r="H47" s="323"/>
      <c r="I47" s="245"/>
      <c r="J47" s="217"/>
    </row>
    <row r="48" spans="1:10" ht="12.75">
      <c r="A48" s="217"/>
      <c r="B48" s="217"/>
      <c r="C48" s="217"/>
      <c r="D48" s="217"/>
      <c r="E48" s="217"/>
      <c r="F48" s="217"/>
      <c r="G48" s="323"/>
      <c r="H48" s="323"/>
      <c r="I48" s="217"/>
      <c r="J48" s="217"/>
    </row>
    <row r="49" spans="1:10" ht="12.75">
      <c r="A49" s="217"/>
      <c r="B49" s="217"/>
      <c r="C49" s="217"/>
      <c r="D49" s="217"/>
      <c r="E49" s="217"/>
      <c r="F49" s="217"/>
      <c r="G49" s="323"/>
      <c r="H49" s="323"/>
      <c r="I49" s="217"/>
      <c r="J49" s="217"/>
    </row>
    <row r="50" spans="1:10" ht="12.75">
      <c r="A50" s="217"/>
      <c r="B50" s="217"/>
      <c r="C50" s="217"/>
      <c r="D50" s="217"/>
      <c r="E50" s="217"/>
      <c r="F50" s="217"/>
      <c r="G50" s="323"/>
      <c r="H50" s="323"/>
      <c r="I50" s="217"/>
      <c r="J50" s="217"/>
    </row>
    <row r="51" spans="1:10" ht="12.75">
      <c r="A51" s="217"/>
      <c r="B51" s="217"/>
      <c r="C51" s="217"/>
      <c r="D51" s="217"/>
      <c r="E51" s="217"/>
      <c r="F51" s="217"/>
      <c r="G51" s="323"/>
      <c r="H51" s="323"/>
      <c r="I51" s="217"/>
      <c r="J51" s="217"/>
    </row>
    <row r="52" spans="1:10" ht="12.75">
      <c r="A52" s="217"/>
      <c r="B52" s="217"/>
      <c r="C52" s="217"/>
      <c r="D52" s="217"/>
      <c r="E52" s="217"/>
      <c r="F52" s="217"/>
      <c r="G52" s="323"/>
      <c r="H52" s="323"/>
      <c r="I52" s="217"/>
      <c r="J52" s="217"/>
    </row>
    <row r="53" spans="1:10" ht="12.75">
      <c r="A53" s="217"/>
      <c r="B53" s="217"/>
      <c r="C53" s="217"/>
      <c r="D53" s="217"/>
      <c r="E53" s="217"/>
      <c r="F53" s="217"/>
      <c r="G53" s="323"/>
      <c r="H53" s="323"/>
      <c r="I53" s="217"/>
      <c r="J53" s="217"/>
    </row>
  </sheetData>
  <mergeCells count="37">
    <mergeCell ref="A4:J4"/>
    <mergeCell ref="A5:J5"/>
    <mergeCell ref="I6:J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F41:J41"/>
    <mergeCell ref="A36:F36"/>
    <mergeCell ref="A37:F37"/>
    <mergeCell ref="A38:F38"/>
    <mergeCell ref="A39:F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dcterms:created xsi:type="dcterms:W3CDTF">1996-10-14T23:33:28Z</dcterms:created>
  <dcterms:modified xsi:type="dcterms:W3CDTF">2014-05-05T04:11:15Z</dcterms:modified>
  <cp:category/>
  <cp:version/>
  <cp:contentType/>
  <cp:contentStatus/>
</cp:coreProperties>
</file>